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Niewiadomska\Desktop\MOJE_DOKUMENTY\RAPORTY\RAPORTY_2017\2017_I_POLROCZE\ZALACZNIKI\"/>
    </mc:Choice>
  </mc:AlternateContent>
  <bookViews>
    <workbookView xWindow="-15" yWindow="-15" windowWidth="9600" windowHeight="12105" tabRatio="947" firstSheet="33" activeTab="38"/>
  </bookViews>
  <sheets>
    <sheet name="Z1_podmioty " sheetId="159" r:id="rId1"/>
    <sheet name="Z2_bezrobotni_ogółem" sheetId="6" r:id="rId2"/>
    <sheet name="Z3_stopa_bezrobocia" sheetId="37" r:id="rId3"/>
    <sheet name="Z4_napływ_bezrobotnych" sheetId="7" r:id="rId4"/>
    <sheet name="Z5_odpływ_bezrobotnych" sheetId="8" r:id="rId5"/>
    <sheet name="Z6_pdjęcia_pracy" sheetId="9" r:id="rId6"/>
    <sheet name="Z7_niepotwierdzenie_gotowosci" sheetId="100" r:id="rId7"/>
    <sheet name="Z8_udz_podj_pracy_niepotw_got" sheetId="11" r:id="rId8"/>
    <sheet name="Z9_kobiety" sheetId="12" r:id="rId9"/>
    <sheet name="Z10_udział_kobiet_w_ogółem" sheetId="13" r:id="rId10"/>
    <sheet name="Z11_zamieszkali_na_wsi " sheetId="14" r:id="rId11"/>
    <sheet name="Z12_udział_zamieszkałych_na_wsi" sheetId="15" r:id="rId12"/>
    <sheet name="Z13_wybrane_kategorie_bezrobot" sheetId="185" r:id="rId13"/>
    <sheet name="Z14_bezrobotni_wg_wieku" sheetId="186" r:id="rId14"/>
    <sheet name="Z15_bezrobotni_wg_wykształcenia" sheetId="187" r:id="rId15"/>
    <sheet name="Z16_bezrobotni_wg_stażu_pracy" sheetId="188" r:id="rId16"/>
    <sheet name="Z17_bezrobot_wg_czasu_bez_pracy" sheetId="189" r:id="rId17"/>
    <sheet name="Z18_ranking_wg_zawodów" sheetId="165" r:id="rId18"/>
    <sheet name="Z19_bezrobotni_wg_PKD" sheetId="27" r:id="rId19"/>
    <sheet name="Z20_bezrobotni_pow_12_PKD" sheetId="102" r:id="rId20"/>
    <sheet name="Z21_udzial_powyzej_12_m-cy" sheetId="101" r:id="rId21"/>
    <sheet name="Z22_bezrobot_szczegolna_sytuac" sheetId="190" r:id="rId22"/>
    <sheet name="Z23_naplyw_szczegolna_sytuacja" sheetId="191" r:id="rId23"/>
    <sheet name="Z24_odpływ_bezrob_szczeg_sytuac" sheetId="192" r:id="rId24"/>
    <sheet name="Z25_podjecia_pracy_szczegolna" sheetId="193" r:id="rId25"/>
    <sheet name="Z26_niepełnosprawni_ogółem" sheetId="194" r:id="rId26"/>
    <sheet name="Z27_rodzaj_stopien_niepelnospra" sheetId="195" r:id="rId27"/>
    <sheet name="Z28_napływ_niepełnosprawnych" sheetId="196" r:id="rId28"/>
    <sheet name="Z29_odpływ_niepełnosprawnych" sheetId="197" r:id="rId29"/>
    <sheet name="Z30_niepełnosprawne kobiet" sheetId="198" r:id="rId30"/>
    <sheet name="Z31_niepelnospr_kobiety_wiek" sheetId="199" r:id="rId31"/>
    <sheet name="Z32_wolne_miejsca_pracy_PKD" sheetId="176" r:id="rId32"/>
    <sheet name="Z33_wolne_m_prac_wg_zawodow" sheetId="177" r:id="rId33"/>
    <sheet name="Z34_relacje_elementarne" sheetId="178" r:id="rId34"/>
    <sheet name="Z35_pośrednictwo_pracy" sheetId="179" r:id="rId35"/>
    <sheet name="Z36_Fundusz_Pracy" sheetId="137" r:id="rId36"/>
    <sheet name="Z37_rezerwa_FP" sheetId="182" r:id="rId37"/>
    <sheet name="Z38_praca_cudzoziemcy" sheetId="183" r:id="rId38"/>
    <sheet name="Z39_praca_cudzoziemcy_powiaty" sheetId="184" r:id="rId39"/>
    <sheet name="Arkusz2" sheetId="138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Print_Area" localSheetId="0">'Z1_podmioty '!$A$1:$L$54</definedName>
    <definedName name="_xlnm.Print_Area" localSheetId="9">Z10_udział_kobiet_w_ogółem!$A$1:$K$54</definedName>
    <definedName name="_xlnm.Print_Area" localSheetId="10">'Z11_zamieszkali_na_wsi '!$A$1:$L$54</definedName>
    <definedName name="_xlnm.Print_Area" localSheetId="1">Z2_bezrobotni_ogółem!$A$1:$L$54</definedName>
    <definedName name="_xlnm.Print_Area" localSheetId="2">Z3_stopa_bezrobocia!$A$1:$J$54</definedName>
    <definedName name="_xlnm.Print_Area" localSheetId="31">Z32_wolne_miejsca_pracy_PKD!$A$1:$F$26</definedName>
    <definedName name="_xlnm.Print_Area" localSheetId="33">Z34_relacje_elementarne!$A$1:$H$444</definedName>
    <definedName name="_xlnm.Print_Area" localSheetId="34">Z35_pośrednictwo_pracy!$A$1:$M$57</definedName>
    <definedName name="_xlnm.Print_Area" localSheetId="35">Z36_Fundusz_Pracy!$A$1:$K$50</definedName>
    <definedName name="_xlnm.Print_Area" localSheetId="36">Z37_rezerwa_FP!$A$1:$M$51</definedName>
    <definedName name="_xlnm.Print_Area" localSheetId="8">Z9_kobiety!$A$1:$L$54</definedName>
    <definedName name="_xlnm.Print_Titles" localSheetId="17">Z18_ranking_wg_zawodów!$3:$7</definedName>
    <definedName name="_xlnm.Print_Titles" localSheetId="32">Z33_wolne_m_prac_wg_zawodow!$3:$4</definedName>
    <definedName name="_xlnm.Print_Titles" localSheetId="33">Z34_relacje_elementarne!$3:$4</definedName>
  </definedNames>
  <calcPr calcId="162913"/>
</workbook>
</file>

<file path=xl/calcChain.xml><?xml version="1.0" encoding="utf-8"?>
<calcChain xmlns="http://schemas.openxmlformats.org/spreadsheetml/2006/main">
  <c r="M51" i="182" l="1"/>
  <c r="M50" i="182"/>
  <c r="M49" i="182"/>
  <c r="M48" i="182"/>
  <c r="M47" i="182"/>
  <c r="M46" i="182"/>
  <c r="M45" i="182"/>
  <c r="M44" i="182"/>
  <c r="M43" i="182"/>
  <c r="M42" i="182"/>
  <c r="M41" i="182"/>
  <c r="M40" i="182"/>
  <c r="M39" i="182"/>
  <c r="M38" i="182"/>
  <c r="M37" i="182"/>
  <c r="M36" i="182"/>
  <c r="M35" i="182"/>
  <c r="L34" i="182"/>
  <c r="K34" i="182"/>
  <c r="J34" i="182"/>
  <c r="I34" i="182"/>
  <c r="H34" i="182"/>
  <c r="G34" i="182"/>
  <c r="F34" i="182"/>
  <c r="E34" i="182"/>
  <c r="D34" i="182"/>
  <c r="C34" i="182"/>
  <c r="M34" i="182" s="1"/>
  <c r="M33" i="182"/>
  <c r="M32" i="182"/>
  <c r="M31" i="182"/>
  <c r="L30" i="182"/>
  <c r="K30" i="182"/>
  <c r="J30" i="182"/>
  <c r="I30" i="182"/>
  <c r="H30" i="182"/>
  <c r="G30" i="182"/>
  <c r="F30" i="182"/>
  <c r="E30" i="182"/>
  <c r="M30" i="182" s="1"/>
  <c r="D30" i="182"/>
  <c r="C30" i="182"/>
  <c r="M29" i="182"/>
  <c r="M28" i="182"/>
  <c r="M27" i="182"/>
  <c r="M26" i="182"/>
  <c r="M25" i="182"/>
  <c r="M24" i="182"/>
  <c r="M23" i="182"/>
  <c r="L22" i="182"/>
  <c r="K22" i="182"/>
  <c r="J22" i="182"/>
  <c r="I22" i="182"/>
  <c r="H22" i="182"/>
  <c r="G22" i="182"/>
  <c r="F22" i="182"/>
  <c r="E22" i="182"/>
  <c r="D22" i="182"/>
  <c r="C22" i="182"/>
  <c r="M22" i="182" s="1"/>
  <c r="M21" i="182"/>
  <c r="M20" i="182"/>
  <c r="M19" i="182"/>
  <c r="M18" i="182"/>
  <c r="L17" i="182"/>
  <c r="K17" i="182"/>
  <c r="K6" i="182" s="1"/>
  <c r="J17" i="182"/>
  <c r="I17" i="182"/>
  <c r="H17" i="182"/>
  <c r="G17" i="182"/>
  <c r="G6" i="182" s="1"/>
  <c r="F17" i="182"/>
  <c r="E17" i="182"/>
  <c r="D17" i="182"/>
  <c r="C17" i="182"/>
  <c r="M17" i="182" s="1"/>
  <c r="M16" i="182"/>
  <c r="M15" i="182"/>
  <c r="M14" i="182"/>
  <c r="M13" i="182"/>
  <c r="L12" i="182"/>
  <c r="K12" i="182"/>
  <c r="J12" i="182"/>
  <c r="J6" i="182" s="1"/>
  <c r="I12" i="182"/>
  <c r="H12" i="182"/>
  <c r="G12" i="182"/>
  <c r="F12" i="182"/>
  <c r="F6" i="182" s="1"/>
  <c r="E12" i="182"/>
  <c r="M12" i="182" s="1"/>
  <c r="D12" i="182"/>
  <c r="C12" i="182"/>
  <c r="M11" i="182"/>
  <c r="M10" i="182"/>
  <c r="M9" i="182"/>
  <c r="M8" i="182"/>
  <c r="L7" i="182"/>
  <c r="K7" i="182"/>
  <c r="J7" i="182"/>
  <c r="I7" i="182"/>
  <c r="I6" i="182" s="1"/>
  <c r="H7" i="182"/>
  <c r="G7" i="182"/>
  <c r="F7" i="182"/>
  <c r="E7" i="182"/>
  <c r="M7" i="182" s="1"/>
  <c r="D7" i="182"/>
  <c r="C7" i="182"/>
  <c r="L6" i="182"/>
  <c r="H6" i="182"/>
  <c r="D6" i="182"/>
  <c r="K50" i="137"/>
  <c r="K49" i="137"/>
  <c r="K48" i="137"/>
  <c r="K47" i="137"/>
  <c r="K46" i="137"/>
  <c r="K45" i="137"/>
  <c r="K44" i="137"/>
  <c r="K43" i="137"/>
  <c r="K42" i="137"/>
  <c r="K41" i="137"/>
  <c r="K40" i="137"/>
  <c r="K39" i="137"/>
  <c r="K38" i="137"/>
  <c r="K37" i="137"/>
  <c r="K36" i="137"/>
  <c r="K35" i="137"/>
  <c r="K34" i="137"/>
  <c r="J33" i="137"/>
  <c r="I33" i="137"/>
  <c r="H33" i="137"/>
  <c r="G33" i="137"/>
  <c r="F33" i="137"/>
  <c r="E33" i="137"/>
  <c r="D33" i="137"/>
  <c r="C33" i="137"/>
  <c r="K32" i="137"/>
  <c r="K31" i="137"/>
  <c r="K30" i="137"/>
  <c r="J29" i="137"/>
  <c r="I29" i="137"/>
  <c r="H29" i="137"/>
  <c r="G29" i="137"/>
  <c r="F29" i="137"/>
  <c r="E29" i="137"/>
  <c r="D29" i="137"/>
  <c r="C29" i="137"/>
  <c r="K28" i="137"/>
  <c r="K27" i="137"/>
  <c r="K26" i="137"/>
  <c r="K25" i="137"/>
  <c r="K24" i="137"/>
  <c r="K23" i="137"/>
  <c r="K22" i="137"/>
  <c r="J21" i="137"/>
  <c r="I21" i="137"/>
  <c r="H21" i="137"/>
  <c r="G21" i="137"/>
  <c r="F21" i="137"/>
  <c r="E21" i="137"/>
  <c r="D21" i="137"/>
  <c r="C21" i="137"/>
  <c r="K20" i="137"/>
  <c r="K19" i="137"/>
  <c r="K18" i="137"/>
  <c r="K17" i="137"/>
  <c r="J16" i="137"/>
  <c r="I16" i="137"/>
  <c r="H16" i="137"/>
  <c r="G16" i="137"/>
  <c r="F16" i="137"/>
  <c r="E16" i="137"/>
  <c r="D16" i="137"/>
  <c r="C16" i="137"/>
  <c r="K15" i="137"/>
  <c r="K14" i="137"/>
  <c r="K13" i="137"/>
  <c r="K12" i="137"/>
  <c r="J11" i="137"/>
  <c r="I11" i="137"/>
  <c r="H11" i="137"/>
  <c r="G11" i="137"/>
  <c r="F11" i="137"/>
  <c r="E11" i="137"/>
  <c r="D11" i="137"/>
  <c r="C11" i="137"/>
  <c r="K10" i="137"/>
  <c r="K9" i="137"/>
  <c r="K8" i="137"/>
  <c r="K7" i="137"/>
  <c r="J6" i="137"/>
  <c r="I6" i="137"/>
  <c r="I5" i="137" s="1"/>
  <c r="H6" i="137"/>
  <c r="G6" i="137"/>
  <c r="F6" i="137"/>
  <c r="E6" i="137"/>
  <c r="E5" i="137" s="1"/>
  <c r="D6" i="137"/>
  <c r="C6" i="137"/>
  <c r="H5" i="137"/>
  <c r="K29" i="137" l="1"/>
  <c r="D5" i="137"/>
  <c r="F5" i="137"/>
  <c r="C6" i="182"/>
  <c r="M6" i="182" s="1"/>
  <c r="E6" i="182"/>
  <c r="J5" i="137"/>
  <c r="C5" i="137"/>
  <c r="K5" i="137" s="1"/>
  <c r="K21" i="137"/>
  <c r="G5" i="137"/>
  <c r="K11" i="137"/>
  <c r="K16" i="137"/>
  <c r="K33" i="137"/>
  <c r="K6" i="137"/>
  <c r="H54" i="159" l="1"/>
  <c r="H52" i="159"/>
  <c r="H51" i="159"/>
  <c r="H50" i="159"/>
  <c r="H49" i="159"/>
  <c r="H48" i="159"/>
  <c r="H47" i="159"/>
  <c r="H46" i="159"/>
  <c r="H45" i="159"/>
  <c r="H44" i="159"/>
  <c r="H43" i="159"/>
  <c r="H42" i="159"/>
  <c r="H41" i="159"/>
  <c r="H40" i="159"/>
  <c r="H39" i="159"/>
  <c r="H38" i="159"/>
  <c r="H36" i="159"/>
  <c r="H35" i="159"/>
  <c r="H34" i="159"/>
  <c r="H33" i="159"/>
  <c r="H31" i="159"/>
  <c r="H30" i="159"/>
  <c r="H29" i="159"/>
  <c r="H28" i="159"/>
  <c r="H27" i="159"/>
  <c r="H26" i="159"/>
  <c r="H25" i="159"/>
  <c r="H24" i="159"/>
  <c r="H22" i="159"/>
  <c r="H21" i="159"/>
  <c r="H20" i="159"/>
  <c r="H19" i="159"/>
  <c r="H14" i="159"/>
  <c r="H11" i="159"/>
  <c r="H10" i="159"/>
  <c r="H9" i="159"/>
  <c r="H8" i="159"/>
  <c r="C5" i="186"/>
  <c r="C5" i="187"/>
  <c r="C5" i="188"/>
  <c r="C5" i="189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6" i="37"/>
  <c r="J35" i="37"/>
  <c r="J34" i="37"/>
  <c r="J33" i="37"/>
  <c r="J31" i="37"/>
  <c r="J30" i="37"/>
  <c r="J29" i="37"/>
  <c r="J28" i="37"/>
  <c r="J27" i="37"/>
  <c r="J26" i="37"/>
  <c r="J25" i="37"/>
  <c r="J24" i="37"/>
  <c r="J22" i="37"/>
  <c r="J21" i="37"/>
  <c r="J20" i="37"/>
  <c r="J19" i="37"/>
  <c r="J17" i="37"/>
  <c r="J16" i="37"/>
  <c r="J15" i="37"/>
  <c r="J14" i="37"/>
  <c r="J13" i="37"/>
  <c r="J11" i="37"/>
  <c r="J10" i="37"/>
  <c r="J9" i="37"/>
  <c r="J8" i="37"/>
  <c r="J5" i="37"/>
  <c r="J6" i="37"/>
  <c r="G37" i="159"/>
  <c r="G32" i="159"/>
  <c r="G23" i="159"/>
  <c r="G18" i="159"/>
  <c r="G12" i="159"/>
  <c r="C39" i="197"/>
  <c r="C34" i="197"/>
  <c r="C25" i="197"/>
  <c r="C20" i="197"/>
  <c r="C14" i="197"/>
  <c r="D39" i="197"/>
  <c r="E39" i="197"/>
  <c r="F39" i="197"/>
  <c r="G39" i="197"/>
  <c r="H39" i="197"/>
  <c r="I39" i="197"/>
  <c r="J39" i="197"/>
  <c r="K39" i="197"/>
  <c r="L39" i="197"/>
  <c r="M39" i="197"/>
  <c r="N39" i="197"/>
  <c r="O39" i="197"/>
  <c r="P39" i="197"/>
  <c r="Q39" i="197"/>
  <c r="R39" i="197"/>
  <c r="S39" i="197"/>
  <c r="D34" i="197"/>
  <c r="E34" i="197"/>
  <c r="F34" i="197"/>
  <c r="G34" i="197"/>
  <c r="H34" i="197"/>
  <c r="I34" i="197"/>
  <c r="J34" i="197"/>
  <c r="K34" i="197"/>
  <c r="L34" i="197"/>
  <c r="M34" i="197"/>
  <c r="N34" i="197"/>
  <c r="O34" i="197"/>
  <c r="P34" i="197"/>
  <c r="Q34" i="197"/>
  <c r="R34" i="197"/>
  <c r="S34" i="197"/>
  <c r="D25" i="197"/>
  <c r="E25" i="197"/>
  <c r="F25" i="197"/>
  <c r="G25" i="197"/>
  <c r="H25" i="197"/>
  <c r="I25" i="197"/>
  <c r="J25" i="197"/>
  <c r="K25" i="197"/>
  <c r="L25" i="197"/>
  <c r="M25" i="197"/>
  <c r="N25" i="197"/>
  <c r="O25" i="197"/>
  <c r="P25" i="197"/>
  <c r="Q25" i="197"/>
  <c r="R25" i="197"/>
  <c r="S25" i="197"/>
  <c r="D20" i="197"/>
  <c r="E20" i="197"/>
  <c r="F20" i="197"/>
  <c r="G20" i="197"/>
  <c r="H20" i="197"/>
  <c r="I20" i="197"/>
  <c r="J20" i="197"/>
  <c r="K20" i="197"/>
  <c r="L20" i="197"/>
  <c r="M20" i="197"/>
  <c r="N20" i="197"/>
  <c r="O20" i="197"/>
  <c r="P20" i="197"/>
  <c r="Q20" i="197"/>
  <c r="R20" i="197"/>
  <c r="S20" i="197"/>
  <c r="D14" i="197"/>
  <c r="E14" i="197"/>
  <c r="F14" i="197"/>
  <c r="G14" i="197"/>
  <c r="H14" i="197"/>
  <c r="I14" i="197"/>
  <c r="J14" i="197"/>
  <c r="K14" i="197"/>
  <c r="L14" i="197"/>
  <c r="M14" i="197"/>
  <c r="N14" i="197"/>
  <c r="O14" i="197"/>
  <c r="P14" i="197"/>
  <c r="Q14" i="197"/>
  <c r="R14" i="197"/>
  <c r="S14" i="197"/>
  <c r="C37" i="196"/>
  <c r="C32" i="196"/>
  <c r="C23" i="196"/>
  <c r="C18" i="196"/>
  <c r="C12" i="196"/>
  <c r="D37" i="196"/>
  <c r="E37" i="196"/>
  <c r="F37" i="196"/>
  <c r="G37" i="196"/>
  <c r="H37" i="196"/>
  <c r="I37" i="196"/>
  <c r="J37" i="196"/>
  <c r="K37" i="196"/>
  <c r="L37" i="196"/>
  <c r="M37" i="196"/>
  <c r="N37" i="196"/>
  <c r="O37" i="196"/>
  <c r="P37" i="196"/>
  <c r="Q37" i="196"/>
  <c r="R37" i="196"/>
  <c r="S37" i="196"/>
  <c r="T37" i="196"/>
  <c r="U37" i="196"/>
  <c r="V37" i="196"/>
  <c r="W37" i="196"/>
  <c r="X37" i="196"/>
  <c r="D32" i="196"/>
  <c r="E32" i="196"/>
  <c r="F32" i="196"/>
  <c r="G32" i="196"/>
  <c r="H32" i="196"/>
  <c r="I32" i="196"/>
  <c r="J32" i="196"/>
  <c r="K32" i="196"/>
  <c r="L32" i="196"/>
  <c r="M32" i="196"/>
  <c r="N32" i="196"/>
  <c r="O32" i="196"/>
  <c r="P32" i="196"/>
  <c r="Q32" i="196"/>
  <c r="R32" i="196"/>
  <c r="S32" i="196"/>
  <c r="T32" i="196"/>
  <c r="U32" i="196"/>
  <c r="V32" i="196"/>
  <c r="W32" i="196"/>
  <c r="X32" i="196"/>
  <c r="D23" i="196"/>
  <c r="E23" i="196"/>
  <c r="F23" i="196"/>
  <c r="G23" i="196"/>
  <c r="H23" i="196"/>
  <c r="I23" i="196"/>
  <c r="J23" i="196"/>
  <c r="K23" i="196"/>
  <c r="L23" i="196"/>
  <c r="M23" i="196"/>
  <c r="N23" i="196"/>
  <c r="O23" i="196"/>
  <c r="P23" i="196"/>
  <c r="Q23" i="196"/>
  <c r="R23" i="196"/>
  <c r="S23" i="196"/>
  <c r="T23" i="196"/>
  <c r="U23" i="196"/>
  <c r="V23" i="196"/>
  <c r="W23" i="196"/>
  <c r="X23" i="196"/>
  <c r="D18" i="196"/>
  <c r="E18" i="196"/>
  <c r="F18" i="196"/>
  <c r="G18" i="196"/>
  <c r="H18" i="196"/>
  <c r="I18" i="196"/>
  <c r="J18" i="196"/>
  <c r="K18" i="196"/>
  <c r="L18" i="196"/>
  <c r="M18" i="196"/>
  <c r="N18" i="196"/>
  <c r="O18" i="196"/>
  <c r="P18" i="196"/>
  <c r="Q18" i="196"/>
  <c r="R18" i="196"/>
  <c r="S18" i="196"/>
  <c r="T18" i="196"/>
  <c r="U18" i="196"/>
  <c r="V18" i="196"/>
  <c r="W18" i="196"/>
  <c r="X18" i="196"/>
  <c r="D12" i="196"/>
  <c r="E12" i="196"/>
  <c r="F12" i="196"/>
  <c r="G12" i="196"/>
  <c r="H12" i="196"/>
  <c r="I12" i="196"/>
  <c r="J12" i="196"/>
  <c r="K12" i="196"/>
  <c r="L12" i="196"/>
  <c r="M12" i="196"/>
  <c r="N12" i="196"/>
  <c r="O12" i="196"/>
  <c r="P12" i="196"/>
  <c r="Q12" i="196"/>
  <c r="R12" i="196"/>
  <c r="S12" i="196"/>
  <c r="T12" i="196"/>
  <c r="U12" i="196"/>
  <c r="V12" i="196"/>
  <c r="W12" i="196"/>
  <c r="X12" i="196"/>
  <c r="H8" i="198"/>
  <c r="C38" i="198"/>
  <c r="C33" i="198"/>
  <c r="C24" i="198"/>
  <c r="C19" i="198"/>
  <c r="C13" i="198"/>
  <c r="R8" i="198"/>
  <c r="R7" i="198" s="1"/>
  <c r="D38" i="198"/>
  <c r="E38" i="198"/>
  <c r="F38" i="198"/>
  <c r="G38" i="198"/>
  <c r="H38" i="198"/>
  <c r="I38" i="198"/>
  <c r="J38" i="198"/>
  <c r="K38" i="198"/>
  <c r="L38" i="198"/>
  <c r="M38" i="198"/>
  <c r="N38" i="198"/>
  <c r="O38" i="198"/>
  <c r="P38" i="198"/>
  <c r="Q38" i="198"/>
  <c r="R38" i="198"/>
  <c r="S38" i="198"/>
  <c r="D33" i="198"/>
  <c r="E33" i="198"/>
  <c r="F33" i="198"/>
  <c r="G33" i="198"/>
  <c r="H33" i="198"/>
  <c r="I33" i="198"/>
  <c r="J33" i="198"/>
  <c r="K33" i="198"/>
  <c r="L33" i="198"/>
  <c r="M33" i="198"/>
  <c r="N33" i="198"/>
  <c r="O33" i="198"/>
  <c r="P33" i="198"/>
  <c r="Q33" i="198"/>
  <c r="R33" i="198"/>
  <c r="S33" i="198"/>
  <c r="D24" i="198"/>
  <c r="E24" i="198"/>
  <c r="F24" i="198"/>
  <c r="G24" i="198"/>
  <c r="H24" i="198"/>
  <c r="I24" i="198"/>
  <c r="J24" i="198"/>
  <c r="K24" i="198"/>
  <c r="L24" i="198"/>
  <c r="M24" i="198"/>
  <c r="N24" i="198"/>
  <c r="O24" i="198"/>
  <c r="P24" i="198"/>
  <c r="Q24" i="198"/>
  <c r="R24" i="198"/>
  <c r="S24" i="198"/>
  <c r="D19" i="198"/>
  <c r="E19" i="198"/>
  <c r="F19" i="198"/>
  <c r="G19" i="198"/>
  <c r="H19" i="198"/>
  <c r="I19" i="198"/>
  <c r="J19" i="198"/>
  <c r="K19" i="198"/>
  <c r="L19" i="198"/>
  <c r="M19" i="198"/>
  <c r="N19" i="198"/>
  <c r="O19" i="198"/>
  <c r="P19" i="198"/>
  <c r="Q19" i="198"/>
  <c r="R19" i="198"/>
  <c r="S19" i="198"/>
  <c r="D13" i="198"/>
  <c r="E13" i="198"/>
  <c r="F13" i="198"/>
  <c r="G13" i="198"/>
  <c r="H13" i="198"/>
  <c r="I13" i="198"/>
  <c r="J13" i="198"/>
  <c r="K13" i="198"/>
  <c r="L13" i="198"/>
  <c r="M13" i="198"/>
  <c r="N13" i="198"/>
  <c r="O13" i="198"/>
  <c r="P13" i="198"/>
  <c r="Q13" i="198"/>
  <c r="R13" i="198"/>
  <c r="S13" i="198"/>
  <c r="C37" i="194"/>
  <c r="C32" i="194"/>
  <c r="C23" i="194"/>
  <c r="C18" i="194"/>
  <c r="C12" i="194"/>
  <c r="D37" i="194"/>
  <c r="E37" i="194"/>
  <c r="F37" i="194"/>
  <c r="G37" i="194"/>
  <c r="H37" i="194"/>
  <c r="I37" i="194"/>
  <c r="J37" i="194"/>
  <c r="K37" i="194"/>
  <c r="L37" i="194"/>
  <c r="M37" i="194"/>
  <c r="N37" i="194"/>
  <c r="O37" i="194"/>
  <c r="P37" i="194"/>
  <c r="Q37" i="194"/>
  <c r="R37" i="194"/>
  <c r="S37" i="194"/>
  <c r="D32" i="194"/>
  <c r="E32" i="194"/>
  <c r="F32" i="194"/>
  <c r="G32" i="194"/>
  <c r="H32" i="194"/>
  <c r="I32" i="194"/>
  <c r="J32" i="194"/>
  <c r="K32" i="194"/>
  <c r="L32" i="194"/>
  <c r="M32" i="194"/>
  <c r="N32" i="194"/>
  <c r="O32" i="194"/>
  <c r="P32" i="194"/>
  <c r="Q32" i="194"/>
  <c r="R32" i="194"/>
  <c r="S32" i="194"/>
  <c r="D23" i="194"/>
  <c r="E23" i="194"/>
  <c r="F23" i="194"/>
  <c r="G23" i="194"/>
  <c r="H23" i="194"/>
  <c r="I23" i="194"/>
  <c r="J23" i="194"/>
  <c r="K23" i="194"/>
  <c r="L23" i="194"/>
  <c r="M23" i="194"/>
  <c r="N23" i="194"/>
  <c r="O23" i="194"/>
  <c r="P23" i="194"/>
  <c r="Q23" i="194"/>
  <c r="R23" i="194"/>
  <c r="S23" i="194"/>
  <c r="D18" i="194"/>
  <c r="E18" i="194"/>
  <c r="F18" i="194"/>
  <c r="G18" i="194"/>
  <c r="H18" i="194"/>
  <c r="I18" i="194"/>
  <c r="J18" i="194"/>
  <c r="K18" i="194"/>
  <c r="L18" i="194"/>
  <c r="M18" i="194"/>
  <c r="N18" i="194"/>
  <c r="O18" i="194"/>
  <c r="P18" i="194"/>
  <c r="Q18" i="194"/>
  <c r="R18" i="194"/>
  <c r="S18" i="194"/>
  <c r="D12" i="194"/>
  <c r="E12" i="194"/>
  <c r="F12" i="194"/>
  <c r="G12" i="194"/>
  <c r="H12" i="194"/>
  <c r="I12" i="194"/>
  <c r="J12" i="194"/>
  <c r="K12" i="194"/>
  <c r="L12" i="194"/>
  <c r="M12" i="194"/>
  <c r="N12" i="194"/>
  <c r="O12" i="194"/>
  <c r="P12" i="194"/>
  <c r="Q12" i="194"/>
  <c r="R12" i="194"/>
  <c r="S12" i="194"/>
  <c r="Q36" i="195"/>
  <c r="R36" i="195"/>
  <c r="S36" i="195"/>
  <c r="Q31" i="195"/>
  <c r="R31" i="195"/>
  <c r="S31" i="195"/>
  <c r="Q22" i="195"/>
  <c r="R22" i="195"/>
  <c r="S22" i="195"/>
  <c r="Q17" i="195"/>
  <c r="R17" i="195"/>
  <c r="S17" i="195"/>
  <c r="Q11" i="195"/>
  <c r="R11" i="195"/>
  <c r="S11" i="195"/>
  <c r="D8" i="192"/>
  <c r="J54" i="192"/>
  <c r="H54" i="192"/>
  <c r="F54" i="192"/>
  <c r="D54" i="192"/>
  <c r="J53" i="192"/>
  <c r="H53" i="192"/>
  <c r="F53" i="192"/>
  <c r="D53" i="192"/>
  <c r="J52" i="192"/>
  <c r="H52" i="192"/>
  <c r="F52" i="192"/>
  <c r="D52" i="192"/>
  <c r="J51" i="192"/>
  <c r="H51" i="192"/>
  <c r="F51" i="192"/>
  <c r="D51" i="192"/>
  <c r="J50" i="192"/>
  <c r="H50" i="192"/>
  <c r="F50" i="192"/>
  <c r="D50" i="192"/>
  <c r="J49" i="192"/>
  <c r="H49" i="192"/>
  <c r="F49" i="192"/>
  <c r="D49" i="192"/>
  <c r="J48" i="192"/>
  <c r="H48" i="192"/>
  <c r="F48" i="192"/>
  <c r="D48" i="192"/>
  <c r="J47" i="192"/>
  <c r="H47" i="192"/>
  <c r="F47" i="192"/>
  <c r="D47" i="192"/>
  <c r="J46" i="192"/>
  <c r="H46" i="192"/>
  <c r="F46" i="192"/>
  <c r="D46" i="192"/>
  <c r="J45" i="192"/>
  <c r="H45" i="192"/>
  <c r="F45" i="192"/>
  <c r="D45" i="192"/>
  <c r="J44" i="192"/>
  <c r="H44" i="192"/>
  <c r="F44" i="192"/>
  <c r="D44" i="192"/>
  <c r="J43" i="192"/>
  <c r="H43" i="192"/>
  <c r="F43" i="192"/>
  <c r="D43" i="192"/>
  <c r="J42" i="192"/>
  <c r="H42" i="192"/>
  <c r="F42" i="192"/>
  <c r="D42" i="192"/>
  <c r="J41" i="192"/>
  <c r="H41" i="192"/>
  <c r="F41" i="192"/>
  <c r="D41" i="192"/>
  <c r="J40" i="192"/>
  <c r="H40" i="192"/>
  <c r="F40" i="192"/>
  <c r="D40" i="192"/>
  <c r="J39" i="192"/>
  <c r="H39" i="192"/>
  <c r="F39" i="192"/>
  <c r="D39" i="192"/>
  <c r="J38" i="192"/>
  <c r="H38" i="192"/>
  <c r="F38" i="192"/>
  <c r="D38" i="192"/>
  <c r="J36" i="192"/>
  <c r="H36" i="192"/>
  <c r="F36" i="192"/>
  <c r="D36" i="192"/>
  <c r="J35" i="192"/>
  <c r="H35" i="192"/>
  <c r="F35" i="192"/>
  <c r="D35" i="192"/>
  <c r="J34" i="192"/>
  <c r="H34" i="192"/>
  <c r="F34" i="192"/>
  <c r="D34" i="192"/>
  <c r="J33" i="192"/>
  <c r="H33" i="192"/>
  <c r="F33" i="192"/>
  <c r="D33" i="192"/>
  <c r="J31" i="192"/>
  <c r="H31" i="192"/>
  <c r="F31" i="192"/>
  <c r="D31" i="192"/>
  <c r="J30" i="192"/>
  <c r="H30" i="192"/>
  <c r="F30" i="192"/>
  <c r="D30" i="192"/>
  <c r="J29" i="192"/>
  <c r="H29" i="192"/>
  <c r="F29" i="192"/>
  <c r="D29" i="192"/>
  <c r="J28" i="192"/>
  <c r="H28" i="192"/>
  <c r="F28" i="192"/>
  <c r="D28" i="192"/>
  <c r="J27" i="192"/>
  <c r="H27" i="192"/>
  <c r="F27" i="192"/>
  <c r="D27" i="192"/>
  <c r="J26" i="192"/>
  <c r="H26" i="192"/>
  <c r="F26" i="192"/>
  <c r="D26" i="192"/>
  <c r="J25" i="192"/>
  <c r="H25" i="192"/>
  <c r="F25" i="192"/>
  <c r="D25" i="192"/>
  <c r="J24" i="192"/>
  <c r="H24" i="192"/>
  <c r="F24" i="192"/>
  <c r="D24" i="192"/>
  <c r="J22" i="192"/>
  <c r="H22" i="192"/>
  <c r="F22" i="192"/>
  <c r="D22" i="192"/>
  <c r="J21" i="192"/>
  <c r="H21" i="192"/>
  <c r="F21" i="192"/>
  <c r="D21" i="192"/>
  <c r="J20" i="192"/>
  <c r="H20" i="192"/>
  <c r="F20" i="192"/>
  <c r="D20" i="192"/>
  <c r="J19" i="192"/>
  <c r="H19" i="192"/>
  <c r="F19" i="192"/>
  <c r="D19" i="192"/>
  <c r="J17" i="192"/>
  <c r="H17" i="192"/>
  <c r="F17" i="192"/>
  <c r="D17" i="192"/>
  <c r="J16" i="192"/>
  <c r="H16" i="192"/>
  <c r="F16" i="192"/>
  <c r="D16" i="192"/>
  <c r="J15" i="192"/>
  <c r="H15" i="192"/>
  <c r="F15" i="192"/>
  <c r="D15" i="192"/>
  <c r="J14" i="192"/>
  <c r="H14" i="192"/>
  <c r="F14" i="192"/>
  <c r="D14" i="192"/>
  <c r="J13" i="192"/>
  <c r="H13" i="192"/>
  <c r="F13" i="192"/>
  <c r="D13" i="192"/>
  <c r="J11" i="192"/>
  <c r="H11" i="192"/>
  <c r="F11" i="192"/>
  <c r="D11" i="192"/>
  <c r="J10" i="192"/>
  <c r="H10" i="192"/>
  <c r="F10" i="192"/>
  <c r="D10" i="192"/>
  <c r="J9" i="192"/>
  <c r="H9" i="192"/>
  <c r="F9" i="192"/>
  <c r="D9" i="192"/>
  <c r="J8" i="192"/>
  <c r="H8" i="192"/>
  <c r="F8" i="192"/>
  <c r="P32" i="193"/>
  <c r="R55" i="193"/>
  <c r="P55" i="193"/>
  <c r="N55" i="193"/>
  <c r="L55" i="193"/>
  <c r="J55" i="193"/>
  <c r="H55" i="193"/>
  <c r="F55" i="193"/>
  <c r="D55" i="193"/>
  <c r="C55" i="193"/>
  <c r="R54" i="193"/>
  <c r="P54" i="193"/>
  <c r="N54" i="193"/>
  <c r="L54" i="193"/>
  <c r="J54" i="193"/>
  <c r="H54" i="193"/>
  <c r="F54" i="193"/>
  <c r="D54" i="193"/>
  <c r="C54" i="193"/>
  <c r="R53" i="193"/>
  <c r="P53" i="193"/>
  <c r="N53" i="193"/>
  <c r="L53" i="193"/>
  <c r="J53" i="193"/>
  <c r="H53" i="193"/>
  <c r="F53" i="193"/>
  <c r="D53" i="193"/>
  <c r="C53" i="193"/>
  <c r="R52" i="193"/>
  <c r="P52" i="193"/>
  <c r="N52" i="193"/>
  <c r="L52" i="193"/>
  <c r="J52" i="193"/>
  <c r="H52" i="193"/>
  <c r="F52" i="193"/>
  <c r="D52" i="193"/>
  <c r="C52" i="193"/>
  <c r="R51" i="193"/>
  <c r="P51" i="193"/>
  <c r="N51" i="193"/>
  <c r="L51" i="193"/>
  <c r="J51" i="193"/>
  <c r="H51" i="193"/>
  <c r="F51" i="193"/>
  <c r="D51" i="193"/>
  <c r="C51" i="193"/>
  <c r="R50" i="193"/>
  <c r="P50" i="193"/>
  <c r="N50" i="193"/>
  <c r="L50" i="193"/>
  <c r="J50" i="193"/>
  <c r="H50" i="193"/>
  <c r="F50" i="193"/>
  <c r="D50" i="193"/>
  <c r="C50" i="193"/>
  <c r="R49" i="193"/>
  <c r="P49" i="193"/>
  <c r="N49" i="193"/>
  <c r="L49" i="193"/>
  <c r="J49" i="193"/>
  <c r="H49" i="193"/>
  <c r="F49" i="193"/>
  <c r="D49" i="193"/>
  <c r="C49" i="193"/>
  <c r="R48" i="193"/>
  <c r="P48" i="193"/>
  <c r="N48" i="193"/>
  <c r="L48" i="193"/>
  <c r="J48" i="193"/>
  <c r="H48" i="193"/>
  <c r="F48" i="193"/>
  <c r="D48" i="193"/>
  <c r="C48" i="193"/>
  <c r="R47" i="193"/>
  <c r="P47" i="193"/>
  <c r="N47" i="193"/>
  <c r="L47" i="193"/>
  <c r="J47" i="193"/>
  <c r="H47" i="193"/>
  <c r="F47" i="193"/>
  <c r="D47" i="193"/>
  <c r="C47" i="193"/>
  <c r="R46" i="193"/>
  <c r="P46" i="193"/>
  <c r="N46" i="193"/>
  <c r="L46" i="193"/>
  <c r="J46" i="193"/>
  <c r="H46" i="193"/>
  <c r="F46" i="193"/>
  <c r="D46" i="193"/>
  <c r="C46" i="193"/>
  <c r="R45" i="193"/>
  <c r="P45" i="193"/>
  <c r="N45" i="193"/>
  <c r="L45" i="193"/>
  <c r="J45" i="193"/>
  <c r="H45" i="193"/>
  <c r="F45" i="193"/>
  <c r="D45" i="193"/>
  <c r="C45" i="193"/>
  <c r="R44" i="193"/>
  <c r="P44" i="193"/>
  <c r="N44" i="193"/>
  <c r="L44" i="193"/>
  <c r="J44" i="193"/>
  <c r="H44" i="193"/>
  <c r="F44" i="193"/>
  <c r="D44" i="193"/>
  <c r="C44" i="193"/>
  <c r="R43" i="193"/>
  <c r="P43" i="193"/>
  <c r="N43" i="193"/>
  <c r="L43" i="193"/>
  <c r="J43" i="193"/>
  <c r="H43" i="193"/>
  <c r="F43" i="193"/>
  <c r="D43" i="193"/>
  <c r="C43" i="193"/>
  <c r="R42" i="193"/>
  <c r="P42" i="193"/>
  <c r="N42" i="193"/>
  <c r="L42" i="193"/>
  <c r="J42" i="193"/>
  <c r="H42" i="193"/>
  <c r="F42" i="193"/>
  <c r="D42" i="193"/>
  <c r="C42" i="193"/>
  <c r="R41" i="193"/>
  <c r="P41" i="193"/>
  <c r="N41" i="193"/>
  <c r="L41" i="193"/>
  <c r="J41" i="193"/>
  <c r="H41" i="193"/>
  <c r="F41" i="193"/>
  <c r="D41" i="193"/>
  <c r="C41" i="193"/>
  <c r="R40" i="193"/>
  <c r="P40" i="193"/>
  <c r="N40" i="193"/>
  <c r="L40" i="193"/>
  <c r="J40" i="193"/>
  <c r="H40" i="193"/>
  <c r="F40" i="193"/>
  <c r="D40" i="193"/>
  <c r="C40" i="193"/>
  <c r="R39" i="193"/>
  <c r="P39" i="193"/>
  <c r="N39" i="193"/>
  <c r="L39" i="193"/>
  <c r="J39" i="193"/>
  <c r="H39" i="193"/>
  <c r="F39" i="193"/>
  <c r="D39" i="193"/>
  <c r="C39" i="193"/>
  <c r="R37" i="193"/>
  <c r="P37" i="193"/>
  <c r="N37" i="193"/>
  <c r="L37" i="193"/>
  <c r="J37" i="193"/>
  <c r="H37" i="193"/>
  <c r="F37" i="193"/>
  <c r="D37" i="193"/>
  <c r="C37" i="193"/>
  <c r="R36" i="193"/>
  <c r="P36" i="193"/>
  <c r="N36" i="193"/>
  <c r="L36" i="193"/>
  <c r="J36" i="193"/>
  <c r="H36" i="193"/>
  <c r="F36" i="193"/>
  <c r="D36" i="193"/>
  <c r="C36" i="193"/>
  <c r="R35" i="193"/>
  <c r="P35" i="193"/>
  <c r="N35" i="193"/>
  <c r="L35" i="193"/>
  <c r="J35" i="193"/>
  <c r="H35" i="193"/>
  <c r="F35" i="193"/>
  <c r="D35" i="193"/>
  <c r="C35" i="193"/>
  <c r="R34" i="193"/>
  <c r="P34" i="193"/>
  <c r="N34" i="193"/>
  <c r="L34" i="193"/>
  <c r="J34" i="193"/>
  <c r="H34" i="193"/>
  <c r="F34" i="193"/>
  <c r="D34" i="193"/>
  <c r="C34" i="193"/>
  <c r="R32" i="193"/>
  <c r="N32" i="193"/>
  <c r="L32" i="193"/>
  <c r="J32" i="193"/>
  <c r="H32" i="193"/>
  <c r="F32" i="193"/>
  <c r="D32" i="193"/>
  <c r="C32" i="193"/>
  <c r="R31" i="193"/>
  <c r="P31" i="193"/>
  <c r="N31" i="193"/>
  <c r="L31" i="193"/>
  <c r="J31" i="193"/>
  <c r="H31" i="193"/>
  <c r="F31" i="193"/>
  <c r="D31" i="193"/>
  <c r="C31" i="193"/>
  <c r="R30" i="193"/>
  <c r="P30" i="193"/>
  <c r="N30" i="193"/>
  <c r="L30" i="193"/>
  <c r="J30" i="193"/>
  <c r="H30" i="193"/>
  <c r="F30" i="193"/>
  <c r="D30" i="193"/>
  <c r="C30" i="193"/>
  <c r="R29" i="193"/>
  <c r="P29" i="193"/>
  <c r="N29" i="193"/>
  <c r="L29" i="193"/>
  <c r="J29" i="193"/>
  <c r="H29" i="193"/>
  <c r="F29" i="193"/>
  <c r="D29" i="193"/>
  <c r="C29" i="193"/>
  <c r="R28" i="193"/>
  <c r="P28" i="193"/>
  <c r="N28" i="193"/>
  <c r="L28" i="193"/>
  <c r="J28" i="193"/>
  <c r="H28" i="193"/>
  <c r="F28" i="193"/>
  <c r="D28" i="193"/>
  <c r="C28" i="193"/>
  <c r="R27" i="193"/>
  <c r="P27" i="193"/>
  <c r="N27" i="193"/>
  <c r="L27" i="193"/>
  <c r="J27" i="193"/>
  <c r="H27" i="193"/>
  <c r="F27" i="193"/>
  <c r="D27" i="193"/>
  <c r="C27" i="193"/>
  <c r="R26" i="193"/>
  <c r="P26" i="193"/>
  <c r="N26" i="193"/>
  <c r="L26" i="193"/>
  <c r="J26" i="193"/>
  <c r="H26" i="193"/>
  <c r="F26" i="193"/>
  <c r="D26" i="193"/>
  <c r="C26" i="193"/>
  <c r="R25" i="193"/>
  <c r="P25" i="193"/>
  <c r="N25" i="193"/>
  <c r="L25" i="193"/>
  <c r="J25" i="193"/>
  <c r="H25" i="193"/>
  <c r="F25" i="193"/>
  <c r="D25" i="193"/>
  <c r="C25" i="193"/>
  <c r="R23" i="193"/>
  <c r="P23" i="193"/>
  <c r="N23" i="193"/>
  <c r="L23" i="193"/>
  <c r="J23" i="193"/>
  <c r="H23" i="193"/>
  <c r="F23" i="193"/>
  <c r="D23" i="193"/>
  <c r="C23" i="193"/>
  <c r="R22" i="193"/>
  <c r="P22" i="193"/>
  <c r="N22" i="193"/>
  <c r="L22" i="193"/>
  <c r="J22" i="193"/>
  <c r="H22" i="193"/>
  <c r="F22" i="193"/>
  <c r="D22" i="193"/>
  <c r="C22" i="193"/>
  <c r="R21" i="193"/>
  <c r="P21" i="193"/>
  <c r="N21" i="193"/>
  <c r="L21" i="193"/>
  <c r="J21" i="193"/>
  <c r="H21" i="193"/>
  <c r="F21" i="193"/>
  <c r="D21" i="193"/>
  <c r="C21" i="193"/>
  <c r="R20" i="193"/>
  <c r="P20" i="193"/>
  <c r="N20" i="193"/>
  <c r="L20" i="193"/>
  <c r="J20" i="193"/>
  <c r="H20" i="193"/>
  <c r="F20" i="193"/>
  <c r="D20" i="193"/>
  <c r="C20" i="193"/>
  <c r="R18" i="193"/>
  <c r="P18" i="193"/>
  <c r="N18" i="193"/>
  <c r="L18" i="193"/>
  <c r="J18" i="193"/>
  <c r="H18" i="193"/>
  <c r="F18" i="193"/>
  <c r="D18" i="193"/>
  <c r="C18" i="193"/>
  <c r="R17" i="193"/>
  <c r="P17" i="193"/>
  <c r="N17" i="193"/>
  <c r="L17" i="193"/>
  <c r="J17" i="193"/>
  <c r="H17" i="193"/>
  <c r="F17" i="193"/>
  <c r="D17" i="193"/>
  <c r="C17" i="193"/>
  <c r="R16" i="193"/>
  <c r="P16" i="193"/>
  <c r="N16" i="193"/>
  <c r="L16" i="193"/>
  <c r="J16" i="193"/>
  <c r="H16" i="193"/>
  <c r="F16" i="193"/>
  <c r="D16" i="193"/>
  <c r="C16" i="193"/>
  <c r="R15" i="193"/>
  <c r="P15" i="193"/>
  <c r="N15" i="193"/>
  <c r="L15" i="193"/>
  <c r="J15" i="193"/>
  <c r="H15" i="193"/>
  <c r="F15" i="193"/>
  <c r="D15" i="193"/>
  <c r="C15" i="193"/>
  <c r="R14" i="193"/>
  <c r="P14" i="193"/>
  <c r="N14" i="193"/>
  <c r="L14" i="193"/>
  <c r="J14" i="193"/>
  <c r="H14" i="193"/>
  <c r="F14" i="193"/>
  <c r="D14" i="193"/>
  <c r="C14" i="193"/>
  <c r="R12" i="193"/>
  <c r="P12" i="193"/>
  <c r="N12" i="193"/>
  <c r="L12" i="193"/>
  <c r="J12" i="193"/>
  <c r="H12" i="193"/>
  <c r="F12" i="193"/>
  <c r="D12" i="193"/>
  <c r="C12" i="193"/>
  <c r="R11" i="193"/>
  <c r="P11" i="193"/>
  <c r="N11" i="193"/>
  <c r="L11" i="193"/>
  <c r="J11" i="193"/>
  <c r="H11" i="193"/>
  <c r="F11" i="193"/>
  <c r="D11" i="193"/>
  <c r="C11" i="193"/>
  <c r="R10" i="193"/>
  <c r="P10" i="193"/>
  <c r="N10" i="193"/>
  <c r="L10" i="193"/>
  <c r="J10" i="193"/>
  <c r="H10" i="193"/>
  <c r="F10" i="193"/>
  <c r="D10" i="193"/>
  <c r="C10" i="193"/>
  <c r="R9" i="193"/>
  <c r="P9" i="193"/>
  <c r="N9" i="193"/>
  <c r="L9" i="193"/>
  <c r="J9" i="193"/>
  <c r="H9" i="193"/>
  <c r="F9" i="193"/>
  <c r="D9" i="193"/>
  <c r="C9" i="193"/>
  <c r="R54" i="191"/>
  <c r="P54" i="191"/>
  <c r="N54" i="191"/>
  <c r="L54" i="191"/>
  <c r="J54" i="191"/>
  <c r="H54" i="191"/>
  <c r="F54" i="191"/>
  <c r="D54" i="191"/>
  <c r="C54" i="191"/>
  <c r="R53" i="191"/>
  <c r="P53" i="191"/>
  <c r="N53" i="191"/>
  <c r="L53" i="191"/>
  <c r="J53" i="191"/>
  <c r="H53" i="191"/>
  <c r="F53" i="191"/>
  <c r="D53" i="191"/>
  <c r="C53" i="191"/>
  <c r="R52" i="191"/>
  <c r="P52" i="191"/>
  <c r="N52" i="191"/>
  <c r="L52" i="191"/>
  <c r="J52" i="191"/>
  <c r="H52" i="191"/>
  <c r="F52" i="191"/>
  <c r="D52" i="191"/>
  <c r="C52" i="191"/>
  <c r="R51" i="191"/>
  <c r="P51" i="191"/>
  <c r="N51" i="191"/>
  <c r="L51" i="191"/>
  <c r="J51" i="191"/>
  <c r="H51" i="191"/>
  <c r="F51" i="191"/>
  <c r="D51" i="191"/>
  <c r="C51" i="191"/>
  <c r="R50" i="191"/>
  <c r="P50" i="191"/>
  <c r="N50" i="191"/>
  <c r="L50" i="191"/>
  <c r="J50" i="191"/>
  <c r="H50" i="191"/>
  <c r="F50" i="191"/>
  <c r="D50" i="191"/>
  <c r="C50" i="191"/>
  <c r="R49" i="191"/>
  <c r="P49" i="191"/>
  <c r="N49" i="191"/>
  <c r="L49" i="191"/>
  <c r="J49" i="191"/>
  <c r="H49" i="191"/>
  <c r="F49" i="191"/>
  <c r="D49" i="191"/>
  <c r="C49" i="191"/>
  <c r="R48" i="191"/>
  <c r="P48" i="191"/>
  <c r="N48" i="191"/>
  <c r="L48" i="191"/>
  <c r="J48" i="191"/>
  <c r="H48" i="191"/>
  <c r="F48" i="191"/>
  <c r="D48" i="191"/>
  <c r="C48" i="191"/>
  <c r="R47" i="191"/>
  <c r="P47" i="191"/>
  <c r="N47" i="191"/>
  <c r="L47" i="191"/>
  <c r="J47" i="191"/>
  <c r="H47" i="191"/>
  <c r="F47" i="191"/>
  <c r="D47" i="191"/>
  <c r="C47" i="191"/>
  <c r="R46" i="191"/>
  <c r="P46" i="191"/>
  <c r="N46" i="191"/>
  <c r="L46" i="191"/>
  <c r="J46" i="191"/>
  <c r="H46" i="191"/>
  <c r="F46" i="191"/>
  <c r="D46" i="191"/>
  <c r="C46" i="191"/>
  <c r="R45" i="191"/>
  <c r="P45" i="191"/>
  <c r="N45" i="191"/>
  <c r="L45" i="191"/>
  <c r="J45" i="191"/>
  <c r="H45" i="191"/>
  <c r="F45" i="191"/>
  <c r="D45" i="191"/>
  <c r="C45" i="191"/>
  <c r="R44" i="191"/>
  <c r="P44" i="191"/>
  <c r="N44" i="191"/>
  <c r="L44" i="191"/>
  <c r="J44" i="191"/>
  <c r="H44" i="191"/>
  <c r="F44" i="191"/>
  <c r="D44" i="191"/>
  <c r="C44" i="191"/>
  <c r="R43" i="191"/>
  <c r="P43" i="191"/>
  <c r="N43" i="191"/>
  <c r="L43" i="191"/>
  <c r="J43" i="191"/>
  <c r="H43" i="191"/>
  <c r="F43" i="191"/>
  <c r="D43" i="191"/>
  <c r="C43" i="191"/>
  <c r="R42" i="191"/>
  <c r="P42" i="191"/>
  <c r="N42" i="191"/>
  <c r="L42" i="191"/>
  <c r="J42" i="191"/>
  <c r="H42" i="191"/>
  <c r="F42" i="191"/>
  <c r="D42" i="191"/>
  <c r="C42" i="191"/>
  <c r="R41" i="191"/>
  <c r="P41" i="191"/>
  <c r="N41" i="191"/>
  <c r="L41" i="191"/>
  <c r="J41" i="191"/>
  <c r="H41" i="191"/>
  <c r="F41" i="191"/>
  <c r="D41" i="191"/>
  <c r="C41" i="191"/>
  <c r="R40" i="191"/>
  <c r="P40" i="191"/>
  <c r="N40" i="191"/>
  <c r="L40" i="191"/>
  <c r="J40" i="191"/>
  <c r="H40" i="191"/>
  <c r="F40" i="191"/>
  <c r="D40" i="191"/>
  <c r="C40" i="191"/>
  <c r="R39" i="191"/>
  <c r="P39" i="191"/>
  <c r="N39" i="191"/>
  <c r="L39" i="191"/>
  <c r="J39" i="191"/>
  <c r="H39" i="191"/>
  <c r="F39" i="191"/>
  <c r="D39" i="191"/>
  <c r="C39" i="191"/>
  <c r="R38" i="191"/>
  <c r="P38" i="191"/>
  <c r="N38" i="191"/>
  <c r="L38" i="191"/>
  <c r="J38" i="191"/>
  <c r="H38" i="191"/>
  <c r="F38" i="191"/>
  <c r="D38" i="191"/>
  <c r="C38" i="191"/>
  <c r="R36" i="191"/>
  <c r="P36" i="191"/>
  <c r="N36" i="191"/>
  <c r="L36" i="191"/>
  <c r="J36" i="191"/>
  <c r="H36" i="191"/>
  <c r="F36" i="191"/>
  <c r="D36" i="191"/>
  <c r="C36" i="191"/>
  <c r="R35" i="191"/>
  <c r="P35" i="191"/>
  <c r="N35" i="191"/>
  <c r="L35" i="191"/>
  <c r="J35" i="191"/>
  <c r="H35" i="191"/>
  <c r="F35" i="191"/>
  <c r="D35" i="191"/>
  <c r="C35" i="191"/>
  <c r="R34" i="191"/>
  <c r="P34" i="191"/>
  <c r="N34" i="191"/>
  <c r="L34" i="191"/>
  <c r="J34" i="191"/>
  <c r="H34" i="191"/>
  <c r="F34" i="191"/>
  <c r="D34" i="191"/>
  <c r="C34" i="191"/>
  <c r="R33" i="191"/>
  <c r="P33" i="191"/>
  <c r="N33" i="191"/>
  <c r="L33" i="191"/>
  <c r="J33" i="191"/>
  <c r="H33" i="191"/>
  <c r="F33" i="191"/>
  <c r="D33" i="191"/>
  <c r="C33" i="191"/>
  <c r="R31" i="191"/>
  <c r="P31" i="191"/>
  <c r="N31" i="191"/>
  <c r="L31" i="191"/>
  <c r="J31" i="191"/>
  <c r="H31" i="191"/>
  <c r="F31" i="191"/>
  <c r="D31" i="191"/>
  <c r="C31" i="191"/>
  <c r="R30" i="191"/>
  <c r="P30" i="191"/>
  <c r="N30" i="191"/>
  <c r="L30" i="191"/>
  <c r="J30" i="191"/>
  <c r="H30" i="191"/>
  <c r="F30" i="191"/>
  <c r="D30" i="191"/>
  <c r="C30" i="191"/>
  <c r="R29" i="191"/>
  <c r="P29" i="191"/>
  <c r="N29" i="191"/>
  <c r="L29" i="191"/>
  <c r="J29" i="191"/>
  <c r="H29" i="191"/>
  <c r="F29" i="191"/>
  <c r="D29" i="191"/>
  <c r="C29" i="191"/>
  <c r="R28" i="191"/>
  <c r="P28" i="191"/>
  <c r="N28" i="191"/>
  <c r="L28" i="191"/>
  <c r="J28" i="191"/>
  <c r="H28" i="191"/>
  <c r="F28" i="191"/>
  <c r="D28" i="191"/>
  <c r="C28" i="191"/>
  <c r="R27" i="191"/>
  <c r="P27" i="191"/>
  <c r="N27" i="191"/>
  <c r="L27" i="191"/>
  <c r="J27" i="191"/>
  <c r="H27" i="191"/>
  <c r="F27" i="191"/>
  <c r="D27" i="191"/>
  <c r="C27" i="191"/>
  <c r="R26" i="191"/>
  <c r="P26" i="191"/>
  <c r="N26" i="191"/>
  <c r="L26" i="191"/>
  <c r="J26" i="191"/>
  <c r="H26" i="191"/>
  <c r="F26" i="191"/>
  <c r="D26" i="191"/>
  <c r="C26" i="191"/>
  <c r="R25" i="191"/>
  <c r="P25" i="191"/>
  <c r="N25" i="191"/>
  <c r="L25" i="191"/>
  <c r="J25" i="191"/>
  <c r="H25" i="191"/>
  <c r="F25" i="191"/>
  <c r="D25" i="191"/>
  <c r="C25" i="191"/>
  <c r="R24" i="191"/>
  <c r="P24" i="191"/>
  <c r="N24" i="191"/>
  <c r="L24" i="191"/>
  <c r="J24" i="191"/>
  <c r="H24" i="191"/>
  <c r="F24" i="191"/>
  <c r="D24" i="191"/>
  <c r="C24" i="191"/>
  <c r="R22" i="191"/>
  <c r="P22" i="191"/>
  <c r="N22" i="191"/>
  <c r="L22" i="191"/>
  <c r="J22" i="191"/>
  <c r="H22" i="191"/>
  <c r="F22" i="191"/>
  <c r="D22" i="191"/>
  <c r="C22" i="191"/>
  <c r="R21" i="191"/>
  <c r="P21" i="191"/>
  <c r="N21" i="191"/>
  <c r="L21" i="191"/>
  <c r="J21" i="191"/>
  <c r="H21" i="191"/>
  <c r="F21" i="191"/>
  <c r="D21" i="191"/>
  <c r="C21" i="191"/>
  <c r="R20" i="191"/>
  <c r="P20" i="191"/>
  <c r="N20" i="191"/>
  <c r="L20" i="191"/>
  <c r="J20" i="191"/>
  <c r="H20" i="191"/>
  <c r="F20" i="191"/>
  <c r="D20" i="191"/>
  <c r="C20" i="191"/>
  <c r="R19" i="191"/>
  <c r="P19" i="191"/>
  <c r="N19" i="191"/>
  <c r="L19" i="191"/>
  <c r="J19" i="191"/>
  <c r="H19" i="191"/>
  <c r="F19" i="191"/>
  <c r="D19" i="191"/>
  <c r="C19" i="191"/>
  <c r="R17" i="191"/>
  <c r="P17" i="191"/>
  <c r="N17" i="191"/>
  <c r="L17" i="191"/>
  <c r="J17" i="191"/>
  <c r="H17" i="191"/>
  <c r="F17" i="191"/>
  <c r="D17" i="191"/>
  <c r="C17" i="191"/>
  <c r="R16" i="191"/>
  <c r="P16" i="191"/>
  <c r="N16" i="191"/>
  <c r="L16" i="191"/>
  <c r="J16" i="191"/>
  <c r="H16" i="191"/>
  <c r="F16" i="191"/>
  <c r="D16" i="191"/>
  <c r="C16" i="191"/>
  <c r="R15" i="191"/>
  <c r="P15" i="191"/>
  <c r="N15" i="191"/>
  <c r="L15" i="191"/>
  <c r="J15" i="191"/>
  <c r="H15" i="191"/>
  <c r="F15" i="191"/>
  <c r="D15" i="191"/>
  <c r="C15" i="191"/>
  <c r="R14" i="191"/>
  <c r="P14" i="191"/>
  <c r="N14" i="191"/>
  <c r="L14" i="191"/>
  <c r="J14" i="191"/>
  <c r="H14" i="191"/>
  <c r="F14" i="191"/>
  <c r="D14" i="191"/>
  <c r="C14" i="191"/>
  <c r="R13" i="191"/>
  <c r="P13" i="191"/>
  <c r="N13" i="191"/>
  <c r="L13" i="191"/>
  <c r="J13" i="191"/>
  <c r="H13" i="191"/>
  <c r="F13" i="191"/>
  <c r="D13" i="191"/>
  <c r="C13" i="191"/>
  <c r="R11" i="191"/>
  <c r="P11" i="191"/>
  <c r="N11" i="191"/>
  <c r="L11" i="191"/>
  <c r="J11" i="191"/>
  <c r="H11" i="191"/>
  <c r="F11" i="191"/>
  <c r="D11" i="191"/>
  <c r="C11" i="191"/>
  <c r="R10" i="191"/>
  <c r="P10" i="191"/>
  <c r="N10" i="191"/>
  <c r="L10" i="191"/>
  <c r="J10" i="191"/>
  <c r="H10" i="191"/>
  <c r="F10" i="191"/>
  <c r="D10" i="191"/>
  <c r="C10" i="191"/>
  <c r="R9" i="191"/>
  <c r="P9" i="191"/>
  <c r="N9" i="191"/>
  <c r="L9" i="191"/>
  <c r="J9" i="191"/>
  <c r="H9" i="191"/>
  <c r="F9" i="191"/>
  <c r="D9" i="191"/>
  <c r="C9" i="191"/>
  <c r="R8" i="191"/>
  <c r="P8" i="191"/>
  <c r="N8" i="191"/>
  <c r="L8" i="191"/>
  <c r="J8" i="191"/>
  <c r="H8" i="191"/>
  <c r="F8" i="191"/>
  <c r="D8" i="191"/>
  <c r="C8" i="191"/>
  <c r="G27" i="101"/>
  <c r="F27" i="101"/>
  <c r="I27" i="101"/>
  <c r="J27" i="101"/>
  <c r="N54" i="189"/>
  <c r="L54" i="189"/>
  <c r="J54" i="189"/>
  <c r="H54" i="189"/>
  <c r="F54" i="189"/>
  <c r="D54" i="189"/>
  <c r="N53" i="189"/>
  <c r="L53" i="189"/>
  <c r="J53" i="189"/>
  <c r="H53" i="189"/>
  <c r="F53" i="189"/>
  <c r="D53" i="189"/>
  <c r="N52" i="189"/>
  <c r="L52" i="189"/>
  <c r="J52" i="189"/>
  <c r="H52" i="189"/>
  <c r="F52" i="189"/>
  <c r="D52" i="189"/>
  <c r="N51" i="189"/>
  <c r="L51" i="189"/>
  <c r="J51" i="189"/>
  <c r="H51" i="189"/>
  <c r="F51" i="189"/>
  <c r="D51" i="189"/>
  <c r="N50" i="189"/>
  <c r="L50" i="189"/>
  <c r="J50" i="189"/>
  <c r="H50" i="189"/>
  <c r="F50" i="189"/>
  <c r="D50" i="189"/>
  <c r="N49" i="189"/>
  <c r="L49" i="189"/>
  <c r="J49" i="189"/>
  <c r="H49" i="189"/>
  <c r="F49" i="189"/>
  <c r="D49" i="189"/>
  <c r="N48" i="189"/>
  <c r="L48" i="189"/>
  <c r="J48" i="189"/>
  <c r="H48" i="189"/>
  <c r="F48" i="189"/>
  <c r="D48" i="189"/>
  <c r="N47" i="189"/>
  <c r="L47" i="189"/>
  <c r="J47" i="189"/>
  <c r="H47" i="189"/>
  <c r="F47" i="189"/>
  <c r="D47" i="189"/>
  <c r="N46" i="189"/>
  <c r="L46" i="189"/>
  <c r="J46" i="189"/>
  <c r="H46" i="189"/>
  <c r="F46" i="189"/>
  <c r="D46" i="189"/>
  <c r="N45" i="189"/>
  <c r="L45" i="189"/>
  <c r="J45" i="189"/>
  <c r="H45" i="189"/>
  <c r="F45" i="189"/>
  <c r="D45" i="189"/>
  <c r="N44" i="189"/>
  <c r="L44" i="189"/>
  <c r="J44" i="189"/>
  <c r="H44" i="189"/>
  <c r="F44" i="189"/>
  <c r="D44" i="189"/>
  <c r="N43" i="189"/>
  <c r="L43" i="189"/>
  <c r="J43" i="189"/>
  <c r="H43" i="189"/>
  <c r="F43" i="189"/>
  <c r="D43" i="189"/>
  <c r="N42" i="189"/>
  <c r="L42" i="189"/>
  <c r="J42" i="189"/>
  <c r="H42" i="189"/>
  <c r="F42" i="189"/>
  <c r="D42" i="189"/>
  <c r="N41" i="189"/>
  <c r="L41" i="189"/>
  <c r="J41" i="189"/>
  <c r="H41" i="189"/>
  <c r="F41" i="189"/>
  <c r="D41" i="189"/>
  <c r="N40" i="189"/>
  <c r="L40" i="189"/>
  <c r="J40" i="189"/>
  <c r="H40" i="189"/>
  <c r="F40" i="189"/>
  <c r="D40" i="189"/>
  <c r="N39" i="189"/>
  <c r="L39" i="189"/>
  <c r="J39" i="189"/>
  <c r="H39" i="189"/>
  <c r="F39" i="189"/>
  <c r="D39" i="189"/>
  <c r="N38" i="189"/>
  <c r="L38" i="189"/>
  <c r="J38" i="189"/>
  <c r="H38" i="189"/>
  <c r="F38" i="189"/>
  <c r="D38" i="189"/>
  <c r="N36" i="189"/>
  <c r="L36" i="189"/>
  <c r="J36" i="189"/>
  <c r="H36" i="189"/>
  <c r="F36" i="189"/>
  <c r="D36" i="189"/>
  <c r="N35" i="189"/>
  <c r="L35" i="189"/>
  <c r="J35" i="189"/>
  <c r="H35" i="189"/>
  <c r="F35" i="189"/>
  <c r="D35" i="189"/>
  <c r="N34" i="189"/>
  <c r="L34" i="189"/>
  <c r="J34" i="189"/>
  <c r="H34" i="189"/>
  <c r="F34" i="189"/>
  <c r="D34" i="189"/>
  <c r="N33" i="189"/>
  <c r="L33" i="189"/>
  <c r="J33" i="189"/>
  <c r="H33" i="189"/>
  <c r="F33" i="189"/>
  <c r="D33" i="189"/>
  <c r="N31" i="189"/>
  <c r="L31" i="189"/>
  <c r="J31" i="189"/>
  <c r="H31" i="189"/>
  <c r="F31" i="189"/>
  <c r="D31" i="189"/>
  <c r="N30" i="189"/>
  <c r="L30" i="189"/>
  <c r="J30" i="189"/>
  <c r="H30" i="189"/>
  <c r="F30" i="189"/>
  <c r="D30" i="189"/>
  <c r="N29" i="189"/>
  <c r="L29" i="189"/>
  <c r="J29" i="189"/>
  <c r="H29" i="189"/>
  <c r="F29" i="189"/>
  <c r="D29" i="189"/>
  <c r="N28" i="189"/>
  <c r="L28" i="189"/>
  <c r="J28" i="189"/>
  <c r="H28" i="189"/>
  <c r="F28" i="189"/>
  <c r="D28" i="189"/>
  <c r="N27" i="189"/>
  <c r="L27" i="189"/>
  <c r="J27" i="189"/>
  <c r="H27" i="189"/>
  <c r="F27" i="189"/>
  <c r="D27" i="189"/>
  <c r="N26" i="189"/>
  <c r="L26" i="189"/>
  <c r="J26" i="189"/>
  <c r="H26" i="189"/>
  <c r="F26" i="189"/>
  <c r="D26" i="189"/>
  <c r="N25" i="189"/>
  <c r="L25" i="189"/>
  <c r="J25" i="189"/>
  <c r="H25" i="189"/>
  <c r="F25" i="189"/>
  <c r="D25" i="189"/>
  <c r="N24" i="189"/>
  <c r="L24" i="189"/>
  <c r="J24" i="189"/>
  <c r="H24" i="189"/>
  <c r="F24" i="189"/>
  <c r="D24" i="189"/>
  <c r="N22" i="189"/>
  <c r="L22" i="189"/>
  <c r="J22" i="189"/>
  <c r="H22" i="189"/>
  <c r="F22" i="189"/>
  <c r="D22" i="189"/>
  <c r="N21" i="189"/>
  <c r="L21" i="189"/>
  <c r="J21" i="189"/>
  <c r="H21" i="189"/>
  <c r="F21" i="189"/>
  <c r="D21" i="189"/>
  <c r="N20" i="189"/>
  <c r="L20" i="189"/>
  <c r="J20" i="189"/>
  <c r="H20" i="189"/>
  <c r="F20" i="189"/>
  <c r="D20" i="189"/>
  <c r="N19" i="189"/>
  <c r="L19" i="189"/>
  <c r="J19" i="189"/>
  <c r="H19" i="189"/>
  <c r="F19" i="189"/>
  <c r="D19" i="189"/>
  <c r="N17" i="189"/>
  <c r="L17" i="189"/>
  <c r="J17" i="189"/>
  <c r="H17" i="189"/>
  <c r="F17" i="189"/>
  <c r="D17" i="189"/>
  <c r="N16" i="189"/>
  <c r="L16" i="189"/>
  <c r="J16" i="189"/>
  <c r="H16" i="189"/>
  <c r="F16" i="189"/>
  <c r="D16" i="189"/>
  <c r="N15" i="189"/>
  <c r="L15" i="189"/>
  <c r="J15" i="189"/>
  <c r="H15" i="189"/>
  <c r="F15" i="189"/>
  <c r="D15" i="189"/>
  <c r="N14" i="189"/>
  <c r="L14" i="189"/>
  <c r="J14" i="189"/>
  <c r="H14" i="189"/>
  <c r="F14" i="189"/>
  <c r="D14" i="189"/>
  <c r="N13" i="189"/>
  <c r="L13" i="189"/>
  <c r="J13" i="189"/>
  <c r="H13" i="189"/>
  <c r="F13" i="189"/>
  <c r="D13" i="189"/>
  <c r="N11" i="189"/>
  <c r="L11" i="189"/>
  <c r="J11" i="189"/>
  <c r="H11" i="189"/>
  <c r="F11" i="189"/>
  <c r="D11" i="189"/>
  <c r="N10" i="189"/>
  <c r="L10" i="189"/>
  <c r="J10" i="189"/>
  <c r="H10" i="189"/>
  <c r="F10" i="189"/>
  <c r="D10" i="189"/>
  <c r="N9" i="189"/>
  <c r="L9" i="189"/>
  <c r="J9" i="189"/>
  <c r="H9" i="189"/>
  <c r="F9" i="189"/>
  <c r="D9" i="189"/>
  <c r="N8" i="189"/>
  <c r="L8" i="189"/>
  <c r="J8" i="189"/>
  <c r="H8" i="189"/>
  <c r="F8" i="189"/>
  <c r="D8" i="189"/>
  <c r="P54" i="188"/>
  <c r="N54" i="188"/>
  <c r="L54" i="188"/>
  <c r="J54" i="188"/>
  <c r="H54" i="188"/>
  <c r="F54" i="188"/>
  <c r="D54" i="188"/>
  <c r="P53" i="188"/>
  <c r="N53" i="188"/>
  <c r="L53" i="188"/>
  <c r="J53" i="188"/>
  <c r="H53" i="188"/>
  <c r="F53" i="188"/>
  <c r="D53" i="188"/>
  <c r="P52" i="188"/>
  <c r="N52" i="188"/>
  <c r="L52" i="188"/>
  <c r="J52" i="188"/>
  <c r="H52" i="188"/>
  <c r="F52" i="188"/>
  <c r="D52" i="188"/>
  <c r="P51" i="188"/>
  <c r="N51" i="188"/>
  <c r="L51" i="188"/>
  <c r="J51" i="188"/>
  <c r="H51" i="188"/>
  <c r="F51" i="188"/>
  <c r="D51" i="188"/>
  <c r="P50" i="188"/>
  <c r="N50" i="188"/>
  <c r="L50" i="188"/>
  <c r="J50" i="188"/>
  <c r="H50" i="188"/>
  <c r="F50" i="188"/>
  <c r="D50" i="188"/>
  <c r="P49" i="188"/>
  <c r="N49" i="188"/>
  <c r="L49" i="188"/>
  <c r="J49" i="188"/>
  <c r="H49" i="188"/>
  <c r="F49" i="188"/>
  <c r="D49" i="188"/>
  <c r="P48" i="188"/>
  <c r="N48" i="188"/>
  <c r="L48" i="188"/>
  <c r="J48" i="188"/>
  <c r="H48" i="188"/>
  <c r="F48" i="188"/>
  <c r="D48" i="188"/>
  <c r="P47" i="188"/>
  <c r="N47" i="188"/>
  <c r="L47" i="188"/>
  <c r="J47" i="188"/>
  <c r="H47" i="188"/>
  <c r="F47" i="188"/>
  <c r="D47" i="188"/>
  <c r="P46" i="188"/>
  <c r="N46" i="188"/>
  <c r="L46" i="188"/>
  <c r="J46" i="188"/>
  <c r="H46" i="188"/>
  <c r="F46" i="188"/>
  <c r="D46" i="188"/>
  <c r="P45" i="188"/>
  <c r="N45" i="188"/>
  <c r="L45" i="188"/>
  <c r="J45" i="188"/>
  <c r="H45" i="188"/>
  <c r="F45" i="188"/>
  <c r="D45" i="188"/>
  <c r="P44" i="188"/>
  <c r="N44" i="188"/>
  <c r="L44" i="188"/>
  <c r="J44" i="188"/>
  <c r="H44" i="188"/>
  <c r="F44" i="188"/>
  <c r="D44" i="188"/>
  <c r="P43" i="188"/>
  <c r="N43" i="188"/>
  <c r="L43" i="188"/>
  <c r="J43" i="188"/>
  <c r="H43" i="188"/>
  <c r="F43" i="188"/>
  <c r="D43" i="188"/>
  <c r="P42" i="188"/>
  <c r="N42" i="188"/>
  <c r="L42" i="188"/>
  <c r="J42" i="188"/>
  <c r="H42" i="188"/>
  <c r="F42" i="188"/>
  <c r="D42" i="188"/>
  <c r="P41" i="188"/>
  <c r="N41" i="188"/>
  <c r="L41" i="188"/>
  <c r="J41" i="188"/>
  <c r="H41" i="188"/>
  <c r="F41" i="188"/>
  <c r="D41" i="188"/>
  <c r="P40" i="188"/>
  <c r="N40" i="188"/>
  <c r="L40" i="188"/>
  <c r="J40" i="188"/>
  <c r="H40" i="188"/>
  <c r="F40" i="188"/>
  <c r="D40" i="188"/>
  <c r="P39" i="188"/>
  <c r="N39" i="188"/>
  <c r="L39" i="188"/>
  <c r="J39" i="188"/>
  <c r="H39" i="188"/>
  <c r="F39" i="188"/>
  <c r="D39" i="188"/>
  <c r="P38" i="188"/>
  <c r="N38" i="188"/>
  <c r="L38" i="188"/>
  <c r="J38" i="188"/>
  <c r="H38" i="188"/>
  <c r="F38" i="188"/>
  <c r="D38" i="188"/>
  <c r="P36" i="188"/>
  <c r="N36" i="188"/>
  <c r="L36" i="188"/>
  <c r="J36" i="188"/>
  <c r="H36" i="188"/>
  <c r="F36" i="188"/>
  <c r="D36" i="188"/>
  <c r="P35" i="188"/>
  <c r="N35" i="188"/>
  <c r="L35" i="188"/>
  <c r="J35" i="188"/>
  <c r="H35" i="188"/>
  <c r="F35" i="188"/>
  <c r="D35" i="188"/>
  <c r="P34" i="188"/>
  <c r="N34" i="188"/>
  <c r="L34" i="188"/>
  <c r="J34" i="188"/>
  <c r="H34" i="188"/>
  <c r="F34" i="188"/>
  <c r="D34" i="188"/>
  <c r="P33" i="188"/>
  <c r="N33" i="188"/>
  <c r="L33" i="188"/>
  <c r="J33" i="188"/>
  <c r="H33" i="188"/>
  <c r="F33" i="188"/>
  <c r="D33" i="188"/>
  <c r="P31" i="188"/>
  <c r="N31" i="188"/>
  <c r="L31" i="188"/>
  <c r="J31" i="188"/>
  <c r="H31" i="188"/>
  <c r="F31" i="188"/>
  <c r="D31" i="188"/>
  <c r="P30" i="188"/>
  <c r="N30" i="188"/>
  <c r="L30" i="188"/>
  <c r="J30" i="188"/>
  <c r="H30" i="188"/>
  <c r="F30" i="188"/>
  <c r="D30" i="188"/>
  <c r="P29" i="188"/>
  <c r="N29" i="188"/>
  <c r="L29" i="188"/>
  <c r="J29" i="188"/>
  <c r="H29" i="188"/>
  <c r="F29" i="188"/>
  <c r="D29" i="188"/>
  <c r="P28" i="188"/>
  <c r="N28" i="188"/>
  <c r="L28" i="188"/>
  <c r="J28" i="188"/>
  <c r="H28" i="188"/>
  <c r="F28" i="188"/>
  <c r="D28" i="188"/>
  <c r="P27" i="188"/>
  <c r="N27" i="188"/>
  <c r="L27" i="188"/>
  <c r="J27" i="188"/>
  <c r="H27" i="188"/>
  <c r="F27" i="188"/>
  <c r="D27" i="188"/>
  <c r="P26" i="188"/>
  <c r="N26" i="188"/>
  <c r="L26" i="188"/>
  <c r="J26" i="188"/>
  <c r="H26" i="188"/>
  <c r="F26" i="188"/>
  <c r="D26" i="188"/>
  <c r="P25" i="188"/>
  <c r="N25" i="188"/>
  <c r="L25" i="188"/>
  <c r="J25" i="188"/>
  <c r="H25" i="188"/>
  <c r="F25" i="188"/>
  <c r="D25" i="188"/>
  <c r="P24" i="188"/>
  <c r="N24" i="188"/>
  <c r="L24" i="188"/>
  <c r="J24" i="188"/>
  <c r="H24" i="188"/>
  <c r="F24" i="188"/>
  <c r="D24" i="188"/>
  <c r="P22" i="188"/>
  <c r="N22" i="188"/>
  <c r="L22" i="188"/>
  <c r="J22" i="188"/>
  <c r="H22" i="188"/>
  <c r="F22" i="188"/>
  <c r="D22" i="188"/>
  <c r="P21" i="188"/>
  <c r="N21" i="188"/>
  <c r="L21" i="188"/>
  <c r="J21" i="188"/>
  <c r="H21" i="188"/>
  <c r="F21" i="188"/>
  <c r="D21" i="188"/>
  <c r="P20" i="188"/>
  <c r="N20" i="188"/>
  <c r="L20" i="188"/>
  <c r="J20" i="188"/>
  <c r="H20" i="188"/>
  <c r="F20" i="188"/>
  <c r="D20" i="188"/>
  <c r="P19" i="188"/>
  <c r="N19" i="188"/>
  <c r="L19" i="188"/>
  <c r="J19" i="188"/>
  <c r="H19" i="188"/>
  <c r="F19" i="188"/>
  <c r="D19" i="188"/>
  <c r="P17" i="188"/>
  <c r="N17" i="188"/>
  <c r="L17" i="188"/>
  <c r="J17" i="188"/>
  <c r="H17" i="188"/>
  <c r="F17" i="188"/>
  <c r="D17" i="188"/>
  <c r="P16" i="188"/>
  <c r="N16" i="188"/>
  <c r="L16" i="188"/>
  <c r="J16" i="188"/>
  <c r="H16" i="188"/>
  <c r="F16" i="188"/>
  <c r="D16" i="188"/>
  <c r="P15" i="188"/>
  <c r="N15" i="188"/>
  <c r="L15" i="188"/>
  <c r="J15" i="188"/>
  <c r="H15" i="188"/>
  <c r="F15" i="188"/>
  <c r="D15" i="188"/>
  <c r="P14" i="188"/>
  <c r="N14" i="188"/>
  <c r="L14" i="188"/>
  <c r="J14" i="188"/>
  <c r="H14" i="188"/>
  <c r="F14" i="188"/>
  <c r="D14" i="188"/>
  <c r="P13" i="188"/>
  <c r="N13" i="188"/>
  <c r="L13" i="188"/>
  <c r="J13" i="188"/>
  <c r="H13" i="188"/>
  <c r="F13" i="188"/>
  <c r="D13" i="188"/>
  <c r="P11" i="188"/>
  <c r="N11" i="188"/>
  <c r="L11" i="188"/>
  <c r="J11" i="188"/>
  <c r="H11" i="188"/>
  <c r="F11" i="188"/>
  <c r="D11" i="188"/>
  <c r="P10" i="188"/>
  <c r="N10" i="188"/>
  <c r="L10" i="188"/>
  <c r="J10" i="188"/>
  <c r="H10" i="188"/>
  <c r="F10" i="188"/>
  <c r="D10" i="188"/>
  <c r="P9" i="188"/>
  <c r="N9" i="188"/>
  <c r="L9" i="188"/>
  <c r="J9" i="188"/>
  <c r="H9" i="188"/>
  <c r="F9" i="188"/>
  <c r="D9" i="188"/>
  <c r="P8" i="188"/>
  <c r="N8" i="188"/>
  <c r="L8" i="188"/>
  <c r="J8" i="188"/>
  <c r="H8" i="188"/>
  <c r="F8" i="188"/>
  <c r="D8" i="188"/>
  <c r="L54" i="187"/>
  <c r="J54" i="187"/>
  <c r="H54" i="187"/>
  <c r="F54" i="187"/>
  <c r="D54" i="187"/>
  <c r="L53" i="187"/>
  <c r="J53" i="187"/>
  <c r="H53" i="187"/>
  <c r="F53" i="187"/>
  <c r="D53" i="187"/>
  <c r="L52" i="187"/>
  <c r="J52" i="187"/>
  <c r="H52" i="187"/>
  <c r="F52" i="187"/>
  <c r="D52" i="187"/>
  <c r="L51" i="187"/>
  <c r="J51" i="187"/>
  <c r="H51" i="187"/>
  <c r="F51" i="187"/>
  <c r="D51" i="187"/>
  <c r="L50" i="187"/>
  <c r="J50" i="187"/>
  <c r="H50" i="187"/>
  <c r="F50" i="187"/>
  <c r="D50" i="187"/>
  <c r="L49" i="187"/>
  <c r="J49" i="187"/>
  <c r="H49" i="187"/>
  <c r="F49" i="187"/>
  <c r="D49" i="187"/>
  <c r="L48" i="187"/>
  <c r="J48" i="187"/>
  <c r="H48" i="187"/>
  <c r="F48" i="187"/>
  <c r="D48" i="187"/>
  <c r="L47" i="187"/>
  <c r="J47" i="187"/>
  <c r="H47" i="187"/>
  <c r="F47" i="187"/>
  <c r="D47" i="187"/>
  <c r="L46" i="187"/>
  <c r="J46" i="187"/>
  <c r="H46" i="187"/>
  <c r="F46" i="187"/>
  <c r="D46" i="187"/>
  <c r="L45" i="187"/>
  <c r="J45" i="187"/>
  <c r="H45" i="187"/>
  <c r="F45" i="187"/>
  <c r="D45" i="187"/>
  <c r="L44" i="187"/>
  <c r="J44" i="187"/>
  <c r="H44" i="187"/>
  <c r="F44" i="187"/>
  <c r="D44" i="187"/>
  <c r="L43" i="187"/>
  <c r="J43" i="187"/>
  <c r="H43" i="187"/>
  <c r="F43" i="187"/>
  <c r="D43" i="187"/>
  <c r="L42" i="187"/>
  <c r="J42" i="187"/>
  <c r="H42" i="187"/>
  <c r="F42" i="187"/>
  <c r="D42" i="187"/>
  <c r="L41" i="187"/>
  <c r="J41" i="187"/>
  <c r="H41" i="187"/>
  <c r="F41" i="187"/>
  <c r="D41" i="187"/>
  <c r="L40" i="187"/>
  <c r="J40" i="187"/>
  <c r="H40" i="187"/>
  <c r="F40" i="187"/>
  <c r="D40" i="187"/>
  <c r="L39" i="187"/>
  <c r="J39" i="187"/>
  <c r="H39" i="187"/>
  <c r="F39" i="187"/>
  <c r="D39" i="187"/>
  <c r="L38" i="187"/>
  <c r="J38" i="187"/>
  <c r="H38" i="187"/>
  <c r="F38" i="187"/>
  <c r="D38" i="187"/>
  <c r="L36" i="187"/>
  <c r="J36" i="187"/>
  <c r="H36" i="187"/>
  <c r="F36" i="187"/>
  <c r="D36" i="187"/>
  <c r="L35" i="187"/>
  <c r="J35" i="187"/>
  <c r="H35" i="187"/>
  <c r="F35" i="187"/>
  <c r="D35" i="187"/>
  <c r="L34" i="187"/>
  <c r="J34" i="187"/>
  <c r="H34" i="187"/>
  <c r="F34" i="187"/>
  <c r="D34" i="187"/>
  <c r="L33" i="187"/>
  <c r="J33" i="187"/>
  <c r="H33" i="187"/>
  <c r="F33" i="187"/>
  <c r="D33" i="187"/>
  <c r="L31" i="187"/>
  <c r="J31" i="187"/>
  <c r="H31" i="187"/>
  <c r="F31" i="187"/>
  <c r="D31" i="187"/>
  <c r="L30" i="187"/>
  <c r="J30" i="187"/>
  <c r="H30" i="187"/>
  <c r="F30" i="187"/>
  <c r="D30" i="187"/>
  <c r="L29" i="187"/>
  <c r="J29" i="187"/>
  <c r="H29" i="187"/>
  <c r="F29" i="187"/>
  <c r="D29" i="187"/>
  <c r="L28" i="187"/>
  <c r="J28" i="187"/>
  <c r="H28" i="187"/>
  <c r="F28" i="187"/>
  <c r="D28" i="187"/>
  <c r="L27" i="187"/>
  <c r="J27" i="187"/>
  <c r="H27" i="187"/>
  <c r="F27" i="187"/>
  <c r="D27" i="187"/>
  <c r="L26" i="187"/>
  <c r="J26" i="187"/>
  <c r="H26" i="187"/>
  <c r="F26" i="187"/>
  <c r="D26" i="187"/>
  <c r="L25" i="187"/>
  <c r="J25" i="187"/>
  <c r="H25" i="187"/>
  <c r="F25" i="187"/>
  <c r="D25" i="187"/>
  <c r="L24" i="187"/>
  <c r="J24" i="187"/>
  <c r="H24" i="187"/>
  <c r="F24" i="187"/>
  <c r="D24" i="187"/>
  <c r="L22" i="187"/>
  <c r="J22" i="187"/>
  <c r="H22" i="187"/>
  <c r="F22" i="187"/>
  <c r="D22" i="187"/>
  <c r="L21" i="187"/>
  <c r="J21" i="187"/>
  <c r="H21" i="187"/>
  <c r="F21" i="187"/>
  <c r="D21" i="187"/>
  <c r="L20" i="187"/>
  <c r="J20" i="187"/>
  <c r="H20" i="187"/>
  <c r="F20" i="187"/>
  <c r="D20" i="187"/>
  <c r="L19" i="187"/>
  <c r="J19" i="187"/>
  <c r="H19" i="187"/>
  <c r="F19" i="187"/>
  <c r="D19" i="187"/>
  <c r="L17" i="187"/>
  <c r="J17" i="187"/>
  <c r="H17" i="187"/>
  <c r="F17" i="187"/>
  <c r="D17" i="187"/>
  <c r="L16" i="187"/>
  <c r="J16" i="187"/>
  <c r="H16" i="187"/>
  <c r="F16" i="187"/>
  <c r="D16" i="187"/>
  <c r="L15" i="187"/>
  <c r="J15" i="187"/>
  <c r="H15" i="187"/>
  <c r="F15" i="187"/>
  <c r="D15" i="187"/>
  <c r="L14" i="187"/>
  <c r="J14" i="187"/>
  <c r="H14" i="187"/>
  <c r="F14" i="187"/>
  <c r="D14" i="187"/>
  <c r="L13" i="187"/>
  <c r="J13" i="187"/>
  <c r="H13" i="187"/>
  <c r="F13" i="187"/>
  <c r="D13" i="187"/>
  <c r="L11" i="187"/>
  <c r="J11" i="187"/>
  <c r="H11" i="187"/>
  <c r="F11" i="187"/>
  <c r="D11" i="187"/>
  <c r="L10" i="187"/>
  <c r="J10" i="187"/>
  <c r="H10" i="187"/>
  <c r="F10" i="187"/>
  <c r="D10" i="187"/>
  <c r="L9" i="187"/>
  <c r="J9" i="187"/>
  <c r="H9" i="187"/>
  <c r="F9" i="187"/>
  <c r="D9" i="187"/>
  <c r="L8" i="187"/>
  <c r="J8" i="187"/>
  <c r="H8" i="187"/>
  <c r="F8" i="187"/>
  <c r="D8" i="187"/>
  <c r="N54" i="186"/>
  <c r="L54" i="186"/>
  <c r="J54" i="186"/>
  <c r="H54" i="186"/>
  <c r="F54" i="186"/>
  <c r="D54" i="186"/>
  <c r="N53" i="186"/>
  <c r="L53" i="186"/>
  <c r="J53" i="186"/>
  <c r="H53" i="186"/>
  <c r="F53" i="186"/>
  <c r="D53" i="186"/>
  <c r="N52" i="186"/>
  <c r="L52" i="186"/>
  <c r="J52" i="186"/>
  <c r="H52" i="186"/>
  <c r="F52" i="186"/>
  <c r="D52" i="186"/>
  <c r="N51" i="186"/>
  <c r="L51" i="186"/>
  <c r="J51" i="186"/>
  <c r="H51" i="186"/>
  <c r="F51" i="186"/>
  <c r="D51" i="186"/>
  <c r="N50" i="186"/>
  <c r="L50" i="186"/>
  <c r="J50" i="186"/>
  <c r="H50" i="186"/>
  <c r="F50" i="186"/>
  <c r="D50" i="186"/>
  <c r="N49" i="186"/>
  <c r="L49" i="186"/>
  <c r="J49" i="186"/>
  <c r="H49" i="186"/>
  <c r="F49" i="186"/>
  <c r="D49" i="186"/>
  <c r="N48" i="186"/>
  <c r="L48" i="186"/>
  <c r="J48" i="186"/>
  <c r="H48" i="186"/>
  <c r="F48" i="186"/>
  <c r="D48" i="186"/>
  <c r="N47" i="186"/>
  <c r="L47" i="186"/>
  <c r="J47" i="186"/>
  <c r="H47" i="186"/>
  <c r="F47" i="186"/>
  <c r="D47" i="186"/>
  <c r="N46" i="186"/>
  <c r="L46" i="186"/>
  <c r="J46" i="186"/>
  <c r="H46" i="186"/>
  <c r="F46" i="186"/>
  <c r="D46" i="186"/>
  <c r="N45" i="186"/>
  <c r="L45" i="186"/>
  <c r="J45" i="186"/>
  <c r="H45" i="186"/>
  <c r="F45" i="186"/>
  <c r="D45" i="186"/>
  <c r="N44" i="186"/>
  <c r="L44" i="186"/>
  <c r="J44" i="186"/>
  <c r="H44" i="186"/>
  <c r="F44" i="186"/>
  <c r="D44" i="186"/>
  <c r="N43" i="186"/>
  <c r="L43" i="186"/>
  <c r="J43" i="186"/>
  <c r="H43" i="186"/>
  <c r="F43" i="186"/>
  <c r="D43" i="186"/>
  <c r="N42" i="186"/>
  <c r="L42" i="186"/>
  <c r="J42" i="186"/>
  <c r="H42" i="186"/>
  <c r="F42" i="186"/>
  <c r="D42" i="186"/>
  <c r="N41" i="186"/>
  <c r="L41" i="186"/>
  <c r="J41" i="186"/>
  <c r="H41" i="186"/>
  <c r="F41" i="186"/>
  <c r="D41" i="186"/>
  <c r="N40" i="186"/>
  <c r="L40" i="186"/>
  <c r="J40" i="186"/>
  <c r="H40" i="186"/>
  <c r="F40" i="186"/>
  <c r="D40" i="186"/>
  <c r="N39" i="186"/>
  <c r="L39" i="186"/>
  <c r="J39" i="186"/>
  <c r="H39" i="186"/>
  <c r="F39" i="186"/>
  <c r="D39" i="186"/>
  <c r="N38" i="186"/>
  <c r="L38" i="186"/>
  <c r="J38" i="186"/>
  <c r="H38" i="186"/>
  <c r="F38" i="186"/>
  <c r="D38" i="186"/>
  <c r="N36" i="186"/>
  <c r="L36" i="186"/>
  <c r="J36" i="186"/>
  <c r="H36" i="186"/>
  <c r="F36" i="186"/>
  <c r="D36" i="186"/>
  <c r="N35" i="186"/>
  <c r="L35" i="186"/>
  <c r="J35" i="186"/>
  <c r="H35" i="186"/>
  <c r="F35" i="186"/>
  <c r="D35" i="186"/>
  <c r="N34" i="186"/>
  <c r="L34" i="186"/>
  <c r="J34" i="186"/>
  <c r="H34" i="186"/>
  <c r="F34" i="186"/>
  <c r="D34" i="186"/>
  <c r="N33" i="186"/>
  <c r="L33" i="186"/>
  <c r="J33" i="186"/>
  <c r="H33" i="186"/>
  <c r="F33" i="186"/>
  <c r="D33" i="186"/>
  <c r="N31" i="186"/>
  <c r="L31" i="186"/>
  <c r="J31" i="186"/>
  <c r="H31" i="186"/>
  <c r="F31" i="186"/>
  <c r="D31" i="186"/>
  <c r="N30" i="186"/>
  <c r="L30" i="186"/>
  <c r="J30" i="186"/>
  <c r="H30" i="186"/>
  <c r="F30" i="186"/>
  <c r="D30" i="186"/>
  <c r="N29" i="186"/>
  <c r="L29" i="186"/>
  <c r="J29" i="186"/>
  <c r="H29" i="186"/>
  <c r="F29" i="186"/>
  <c r="D29" i="186"/>
  <c r="N28" i="186"/>
  <c r="L28" i="186"/>
  <c r="J28" i="186"/>
  <c r="H28" i="186"/>
  <c r="F28" i="186"/>
  <c r="D28" i="186"/>
  <c r="N27" i="186"/>
  <c r="L27" i="186"/>
  <c r="J27" i="186"/>
  <c r="H27" i="186"/>
  <c r="F27" i="186"/>
  <c r="D27" i="186"/>
  <c r="N26" i="186"/>
  <c r="L26" i="186"/>
  <c r="J26" i="186"/>
  <c r="H26" i="186"/>
  <c r="F26" i="186"/>
  <c r="D26" i="186"/>
  <c r="N25" i="186"/>
  <c r="L25" i="186"/>
  <c r="J25" i="186"/>
  <c r="H25" i="186"/>
  <c r="F25" i="186"/>
  <c r="D25" i="186"/>
  <c r="N24" i="186"/>
  <c r="L24" i="186"/>
  <c r="J24" i="186"/>
  <c r="H24" i="186"/>
  <c r="F24" i="186"/>
  <c r="D24" i="186"/>
  <c r="N22" i="186"/>
  <c r="L22" i="186"/>
  <c r="J22" i="186"/>
  <c r="H22" i="186"/>
  <c r="F22" i="186"/>
  <c r="D22" i="186"/>
  <c r="N21" i="186"/>
  <c r="L21" i="186"/>
  <c r="J21" i="186"/>
  <c r="H21" i="186"/>
  <c r="F21" i="186"/>
  <c r="D21" i="186"/>
  <c r="N20" i="186"/>
  <c r="L20" i="186"/>
  <c r="J20" i="186"/>
  <c r="H20" i="186"/>
  <c r="F20" i="186"/>
  <c r="D20" i="186"/>
  <c r="N19" i="186"/>
  <c r="L19" i="186"/>
  <c r="J19" i="186"/>
  <c r="H19" i="186"/>
  <c r="F19" i="186"/>
  <c r="D19" i="186"/>
  <c r="N17" i="186"/>
  <c r="L17" i="186"/>
  <c r="J17" i="186"/>
  <c r="H17" i="186"/>
  <c r="F17" i="186"/>
  <c r="D17" i="186"/>
  <c r="N16" i="186"/>
  <c r="L16" i="186"/>
  <c r="J16" i="186"/>
  <c r="H16" i="186"/>
  <c r="F16" i="186"/>
  <c r="D16" i="186"/>
  <c r="N15" i="186"/>
  <c r="L15" i="186"/>
  <c r="J15" i="186"/>
  <c r="H15" i="186"/>
  <c r="F15" i="186"/>
  <c r="D15" i="186"/>
  <c r="N14" i="186"/>
  <c r="L14" i="186"/>
  <c r="J14" i="186"/>
  <c r="H14" i="186"/>
  <c r="F14" i="186"/>
  <c r="D14" i="186"/>
  <c r="N13" i="186"/>
  <c r="L13" i="186"/>
  <c r="J13" i="186"/>
  <c r="H13" i="186"/>
  <c r="F13" i="186"/>
  <c r="D13" i="186"/>
  <c r="N11" i="186"/>
  <c r="L11" i="186"/>
  <c r="J11" i="186"/>
  <c r="H11" i="186"/>
  <c r="F11" i="186"/>
  <c r="D11" i="186"/>
  <c r="N10" i="186"/>
  <c r="L10" i="186"/>
  <c r="J10" i="186"/>
  <c r="H10" i="186"/>
  <c r="F10" i="186"/>
  <c r="D10" i="186"/>
  <c r="N9" i="186"/>
  <c r="L9" i="186"/>
  <c r="J9" i="186"/>
  <c r="H9" i="186"/>
  <c r="F9" i="186"/>
  <c r="D9" i="186"/>
  <c r="N8" i="186"/>
  <c r="L8" i="186"/>
  <c r="J8" i="186"/>
  <c r="H8" i="186"/>
  <c r="F8" i="186"/>
  <c r="D8" i="186"/>
  <c r="R55" i="190"/>
  <c r="P55" i="190"/>
  <c r="N55" i="190"/>
  <c r="L55" i="190"/>
  <c r="J55" i="190"/>
  <c r="H55" i="190"/>
  <c r="F55" i="190"/>
  <c r="D55" i="190"/>
  <c r="C55" i="190"/>
  <c r="R54" i="190"/>
  <c r="P54" i="190"/>
  <c r="N54" i="190"/>
  <c r="L54" i="190"/>
  <c r="J54" i="190"/>
  <c r="H54" i="190"/>
  <c r="F54" i="190"/>
  <c r="D54" i="190"/>
  <c r="C54" i="190"/>
  <c r="R53" i="190"/>
  <c r="P53" i="190"/>
  <c r="N53" i="190"/>
  <c r="L53" i="190"/>
  <c r="J53" i="190"/>
  <c r="H53" i="190"/>
  <c r="F53" i="190"/>
  <c r="D53" i="190"/>
  <c r="C53" i="190"/>
  <c r="R52" i="190"/>
  <c r="P52" i="190"/>
  <c r="N52" i="190"/>
  <c r="L52" i="190"/>
  <c r="J52" i="190"/>
  <c r="H52" i="190"/>
  <c r="F52" i="190"/>
  <c r="D52" i="190"/>
  <c r="C52" i="190"/>
  <c r="R51" i="190"/>
  <c r="P51" i="190"/>
  <c r="N51" i="190"/>
  <c r="L51" i="190"/>
  <c r="J51" i="190"/>
  <c r="H51" i="190"/>
  <c r="F51" i="190"/>
  <c r="D51" i="190"/>
  <c r="C51" i="190"/>
  <c r="R50" i="190"/>
  <c r="P50" i="190"/>
  <c r="N50" i="190"/>
  <c r="L50" i="190"/>
  <c r="J50" i="190"/>
  <c r="H50" i="190"/>
  <c r="F50" i="190"/>
  <c r="D50" i="190"/>
  <c r="C50" i="190"/>
  <c r="R49" i="190"/>
  <c r="P49" i="190"/>
  <c r="N49" i="190"/>
  <c r="L49" i="190"/>
  <c r="J49" i="190"/>
  <c r="H49" i="190"/>
  <c r="F49" i="190"/>
  <c r="D49" i="190"/>
  <c r="C49" i="190"/>
  <c r="R48" i="190"/>
  <c r="P48" i="190"/>
  <c r="N48" i="190"/>
  <c r="L48" i="190"/>
  <c r="J48" i="190"/>
  <c r="H48" i="190"/>
  <c r="F48" i="190"/>
  <c r="D48" i="190"/>
  <c r="C48" i="190"/>
  <c r="R47" i="190"/>
  <c r="P47" i="190"/>
  <c r="N47" i="190"/>
  <c r="L47" i="190"/>
  <c r="J47" i="190"/>
  <c r="H47" i="190"/>
  <c r="F47" i="190"/>
  <c r="D47" i="190"/>
  <c r="C47" i="190"/>
  <c r="R46" i="190"/>
  <c r="P46" i="190"/>
  <c r="N46" i="190"/>
  <c r="L46" i="190"/>
  <c r="J46" i="190"/>
  <c r="H46" i="190"/>
  <c r="F46" i="190"/>
  <c r="D46" i="190"/>
  <c r="C46" i="190"/>
  <c r="R45" i="190"/>
  <c r="P45" i="190"/>
  <c r="N45" i="190"/>
  <c r="L45" i="190"/>
  <c r="J45" i="190"/>
  <c r="H45" i="190"/>
  <c r="F45" i="190"/>
  <c r="D45" i="190"/>
  <c r="C45" i="190"/>
  <c r="R44" i="190"/>
  <c r="P44" i="190"/>
  <c r="N44" i="190"/>
  <c r="L44" i="190"/>
  <c r="J44" i="190"/>
  <c r="H44" i="190"/>
  <c r="F44" i="190"/>
  <c r="D44" i="190"/>
  <c r="C44" i="190"/>
  <c r="R43" i="190"/>
  <c r="P43" i="190"/>
  <c r="N43" i="190"/>
  <c r="L43" i="190"/>
  <c r="J43" i="190"/>
  <c r="H43" i="190"/>
  <c r="F43" i="190"/>
  <c r="D43" i="190"/>
  <c r="C43" i="190"/>
  <c r="R42" i="190"/>
  <c r="P42" i="190"/>
  <c r="N42" i="190"/>
  <c r="L42" i="190"/>
  <c r="J42" i="190"/>
  <c r="H42" i="190"/>
  <c r="F42" i="190"/>
  <c r="D42" i="190"/>
  <c r="C42" i="190"/>
  <c r="R41" i="190"/>
  <c r="P41" i="190"/>
  <c r="N41" i="190"/>
  <c r="L41" i="190"/>
  <c r="J41" i="190"/>
  <c r="H41" i="190"/>
  <c r="F41" i="190"/>
  <c r="D41" i="190"/>
  <c r="C41" i="190"/>
  <c r="R40" i="190"/>
  <c r="P40" i="190"/>
  <c r="N40" i="190"/>
  <c r="L40" i="190"/>
  <c r="J40" i="190"/>
  <c r="H40" i="190"/>
  <c r="F40" i="190"/>
  <c r="D40" i="190"/>
  <c r="C40" i="190"/>
  <c r="R39" i="190"/>
  <c r="P39" i="190"/>
  <c r="N39" i="190"/>
  <c r="L39" i="190"/>
  <c r="J39" i="190"/>
  <c r="H39" i="190"/>
  <c r="F39" i="190"/>
  <c r="D39" i="190"/>
  <c r="C39" i="190"/>
  <c r="R37" i="190"/>
  <c r="P37" i="190"/>
  <c r="N37" i="190"/>
  <c r="L37" i="190"/>
  <c r="J37" i="190"/>
  <c r="H37" i="190"/>
  <c r="F37" i="190"/>
  <c r="D37" i="190"/>
  <c r="C37" i="190"/>
  <c r="R36" i="190"/>
  <c r="P36" i="190"/>
  <c r="N36" i="190"/>
  <c r="L36" i="190"/>
  <c r="J36" i="190"/>
  <c r="H36" i="190"/>
  <c r="F36" i="190"/>
  <c r="D36" i="190"/>
  <c r="C36" i="190"/>
  <c r="R35" i="190"/>
  <c r="P35" i="190"/>
  <c r="N35" i="190"/>
  <c r="L35" i="190"/>
  <c r="J35" i="190"/>
  <c r="H35" i="190"/>
  <c r="F35" i="190"/>
  <c r="D35" i="190"/>
  <c r="C35" i="190"/>
  <c r="R34" i="190"/>
  <c r="P34" i="190"/>
  <c r="N34" i="190"/>
  <c r="L34" i="190"/>
  <c r="J34" i="190"/>
  <c r="H34" i="190"/>
  <c r="F34" i="190"/>
  <c r="D34" i="190"/>
  <c r="C34" i="190"/>
  <c r="R32" i="190"/>
  <c r="P32" i="190"/>
  <c r="N32" i="190"/>
  <c r="L32" i="190"/>
  <c r="J32" i="190"/>
  <c r="H32" i="190"/>
  <c r="F32" i="190"/>
  <c r="D32" i="190"/>
  <c r="C32" i="190"/>
  <c r="R31" i="190"/>
  <c r="P31" i="190"/>
  <c r="N31" i="190"/>
  <c r="L31" i="190"/>
  <c r="J31" i="190"/>
  <c r="H31" i="190"/>
  <c r="F31" i="190"/>
  <c r="D31" i="190"/>
  <c r="C31" i="190"/>
  <c r="R30" i="190"/>
  <c r="P30" i="190"/>
  <c r="N30" i="190"/>
  <c r="L30" i="190"/>
  <c r="J30" i="190"/>
  <c r="H30" i="190"/>
  <c r="F30" i="190"/>
  <c r="D30" i="190"/>
  <c r="C30" i="190"/>
  <c r="R29" i="190"/>
  <c r="P29" i="190"/>
  <c r="N29" i="190"/>
  <c r="L29" i="190"/>
  <c r="J29" i="190"/>
  <c r="H29" i="190"/>
  <c r="F29" i="190"/>
  <c r="D29" i="190"/>
  <c r="C29" i="190"/>
  <c r="R28" i="190"/>
  <c r="P28" i="190"/>
  <c r="N28" i="190"/>
  <c r="L28" i="190"/>
  <c r="J28" i="190"/>
  <c r="H28" i="190"/>
  <c r="F28" i="190"/>
  <c r="D28" i="190"/>
  <c r="C28" i="190"/>
  <c r="R27" i="190"/>
  <c r="P27" i="190"/>
  <c r="N27" i="190"/>
  <c r="L27" i="190"/>
  <c r="J27" i="190"/>
  <c r="H27" i="190"/>
  <c r="F27" i="190"/>
  <c r="D27" i="190"/>
  <c r="C27" i="190"/>
  <c r="R26" i="190"/>
  <c r="P26" i="190"/>
  <c r="N26" i="190"/>
  <c r="L26" i="190"/>
  <c r="J26" i="190"/>
  <c r="H26" i="190"/>
  <c r="F26" i="190"/>
  <c r="D26" i="190"/>
  <c r="C26" i="190"/>
  <c r="R25" i="190"/>
  <c r="P25" i="190"/>
  <c r="N25" i="190"/>
  <c r="L25" i="190"/>
  <c r="J25" i="190"/>
  <c r="H25" i="190"/>
  <c r="F25" i="190"/>
  <c r="D25" i="190"/>
  <c r="C25" i="190"/>
  <c r="R23" i="190"/>
  <c r="P23" i="190"/>
  <c r="N23" i="190"/>
  <c r="L23" i="190"/>
  <c r="J23" i="190"/>
  <c r="H23" i="190"/>
  <c r="F23" i="190"/>
  <c r="D23" i="190"/>
  <c r="C23" i="190"/>
  <c r="R22" i="190"/>
  <c r="P22" i="190"/>
  <c r="N22" i="190"/>
  <c r="L22" i="190"/>
  <c r="J22" i="190"/>
  <c r="H22" i="190"/>
  <c r="F22" i="190"/>
  <c r="D22" i="190"/>
  <c r="C22" i="190"/>
  <c r="R21" i="190"/>
  <c r="P21" i="190"/>
  <c r="N21" i="190"/>
  <c r="L21" i="190"/>
  <c r="J21" i="190"/>
  <c r="H21" i="190"/>
  <c r="F21" i="190"/>
  <c r="D21" i="190"/>
  <c r="C21" i="190"/>
  <c r="R20" i="190"/>
  <c r="P20" i="190"/>
  <c r="N20" i="190"/>
  <c r="L20" i="190"/>
  <c r="J20" i="190"/>
  <c r="H20" i="190"/>
  <c r="F20" i="190"/>
  <c r="D20" i="190"/>
  <c r="C20" i="190"/>
  <c r="R18" i="190"/>
  <c r="P18" i="190"/>
  <c r="N18" i="190"/>
  <c r="L18" i="190"/>
  <c r="J18" i="190"/>
  <c r="H18" i="190"/>
  <c r="F18" i="190"/>
  <c r="D18" i="190"/>
  <c r="C18" i="190"/>
  <c r="R17" i="190"/>
  <c r="P17" i="190"/>
  <c r="N17" i="190"/>
  <c r="L17" i="190"/>
  <c r="J17" i="190"/>
  <c r="H17" i="190"/>
  <c r="F17" i="190"/>
  <c r="D17" i="190"/>
  <c r="C17" i="190"/>
  <c r="R16" i="190"/>
  <c r="P16" i="190"/>
  <c r="N16" i="190"/>
  <c r="L16" i="190"/>
  <c r="J16" i="190"/>
  <c r="H16" i="190"/>
  <c r="F16" i="190"/>
  <c r="D16" i="190"/>
  <c r="C16" i="190"/>
  <c r="R15" i="190"/>
  <c r="P15" i="190"/>
  <c r="N15" i="190"/>
  <c r="L15" i="190"/>
  <c r="J15" i="190"/>
  <c r="H15" i="190"/>
  <c r="F15" i="190"/>
  <c r="D15" i="190"/>
  <c r="C15" i="190"/>
  <c r="R14" i="190"/>
  <c r="P14" i="190"/>
  <c r="N14" i="190"/>
  <c r="L14" i="190"/>
  <c r="J14" i="190"/>
  <c r="H14" i="190"/>
  <c r="F14" i="190"/>
  <c r="D14" i="190"/>
  <c r="C14" i="190"/>
  <c r="R12" i="190"/>
  <c r="P12" i="190"/>
  <c r="N12" i="190"/>
  <c r="L12" i="190"/>
  <c r="J12" i="190"/>
  <c r="H12" i="190"/>
  <c r="F12" i="190"/>
  <c r="D12" i="190"/>
  <c r="C12" i="190"/>
  <c r="R11" i="190"/>
  <c r="P11" i="190"/>
  <c r="N11" i="190"/>
  <c r="L11" i="190"/>
  <c r="J11" i="190"/>
  <c r="H11" i="190"/>
  <c r="F11" i="190"/>
  <c r="D11" i="190"/>
  <c r="C11" i="190"/>
  <c r="R10" i="190"/>
  <c r="P10" i="190"/>
  <c r="N10" i="190"/>
  <c r="L10" i="190"/>
  <c r="J10" i="190"/>
  <c r="H10" i="190"/>
  <c r="F10" i="190"/>
  <c r="D10" i="190"/>
  <c r="C10" i="190"/>
  <c r="R9" i="190"/>
  <c r="P9" i="190"/>
  <c r="N9" i="190"/>
  <c r="L9" i="190"/>
  <c r="J9" i="190"/>
  <c r="H9" i="190"/>
  <c r="F9" i="190"/>
  <c r="D9" i="190"/>
  <c r="C9" i="190"/>
  <c r="R53" i="199"/>
  <c r="P53" i="199"/>
  <c r="N53" i="199"/>
  <c r="L53" i="199"/>
  <c r="J53" i="199"/>
  <c r="H53" i="199"/>
  <c r="F53" i="199"/>
  <c r="D53" i="199"/>
  <c r="R52" i="199"/>
  <c r="P52" i="199"/>
  <c r="N52" i="199"/>
  <c r="L52" i="199"/>
  <c r="J52" i="199"/>
  <c r="H52" i="199"/>
  <c r="F52" i="199"/>
  <c r="D52" i="199"/>
  <c r="R51" i="199"/>
  <c r="P51" i="199"/>
  <c r="N51" i="199"/>
  <c r="L51" i="199"/>
  <c r="J51" i="199"/>
  <c r="H51" i="199"/>
  <c r="F51" i="199"/>
  <c r="D51" i="199"/>
  <c r="R50" i="199"/>
  <c r="P50" i="199"/>
  <c r="N50" i="199"/>
  <c r="L50" i="199"/>
  <c r="J50" i="199"/>
  <c r="H50" i="199"/>
  <c r="F50" i="199"/>
  <c r="D50" i="199"/>
  <c r="R49" i="199"/>
  <c r="P49" i="199"/>
  <c r="N49" i="199"/>
  <c r="L49" i="199"/>
  <c r="J49" i="199"/>
  <c r="H49" i="199"/>
  <c r="F49" i="199"/>
  <c r="D49" i="199"/>
  <c r="R48" i="199"/>
  <c r="P48" i="199"/>
  <c r="N48" i="199"/>
  <c r="L48" i="199"/>
  <c r="J48" i="199"/>
  <c r="H48" i="199"/>
  <c r="F48" i="199"/>
  <c r="D48" i="199"/>
  <c r="R47" i="199"/>
  <c r="P47" i="199"/>
  <c r="N47" i="199"/>
  <c r="L47" i="199"/>
  <c r="J47" i="199"/>
  <c r="H47" i="199"/>
  <c r="F47" i="199"/>
  <c r="D47" i="199"/>
  <c r="R46" i="199"/>
  <c r="P46" i="199"/>
  <c r="N46" i="199"/>
  <c r="L46" i="199"/>
  <c r="J46" i="199"/>
  <c r="H46" i="199"/>
  <c r="F46" i="199"/>
  <c r="D46" i="199"/>
  <c r="R45" i="199"/>
  <c r="P45" i="199"/>
  <c r="N45" i="199"/>
  <c r="L45" i="199"/>
  <c r="J45" i="199"/>
  <c r="H45" i="199"/>
  <c r="F45" i="199"/>
  <c r="D45" i="199"/>
  <c r="R44" i="199"/>
  <c r="P44" i="199"/>
  <c r="N44" i="199"/>
  <c r="L44" i="199"/>
  <c r="J44" i="199"/>
  <c r="H44" i="199"/>
  <c r="F44" i="199"/>
  <c r="D44" i="199"/>
  <c r="R43" i="199"/>
  <c r="P43" i="199"/>
  <c r="N43" i="199"/>
  <c r="L43" i="199"/>
  <c r="J43" i="199"/>
  <c r="H43" i="199"/>
  <c r="F43" i="199"/>
  <c r="D43" i="199"/>
  <c r="R42" i="199"/>
  <c r="P42" i="199"/>
  <c r="N42" i="199"/>
  <c r="L42" i="199"/>
  <c r="J42" i="199"/>
  <c r="H42" i="199"/>
  <c r="F42" i="199"/>
  <c r="D42" i="199"/>
  <c r="R41" i="199"/>
  <c r="P41" i="199"/>
  <c r="N41" i="199"/>
  <c r="L41" i="199"/>
  <c r="J41" i="199"/>
  <c r="H41" i="199"/>
  <c r="F41" i="199"/>
  <c r="D41" i="199"/>
  <c r="R40" i="199"/>
  <c r="P40" i="199"/>
  <c r="N40" i="199"/>
  <c r="L40" i="199"/>
  <c r="J40" i="199"/>
  <c r="H40" i="199"/>
  <c r="F40" i="199"/>
  <c r="D40" i="199"/>
  <c r="R39" i="199"/>
  <c r="P39" i="199"/>
  <c r="N39" i="199"/>
  <c r="L39" i="199"/>
  <c r="J39" i="199"/>
  <c r="H39" i="199"/>
  <c r="F39" i="199"/>
  <c r="D39" i="199"/>
  <c r="R38" i="199"/>
  <c r="P38" i="199"/>
  <c r="N38" i="199"/>
  <c r="L38" i="199"/>
  <c r="J38" i="199"/>
  <c r="H38" i="199"/>
  <c r="F38" i="199"/>
  <c r="D38" i="199"/>
  <c r="R37" i="199"/>
  <c r="P37" i="199"/>
  <c r="N37" i="199"/>
  <c r="L37" i="199"/>
  <c r="J37" i="199"/>
  <c r="H37" i="199"/>
  <c r="F37" i="199"/>
  <c r="D37" i="199"/>
  <c r="R35" i="199"/>
  <c r="P35" i="199"/>
  <c r="N35" i="199"/>
  <c r="L35" i="199"/>
  <c r="J35" i="199"/>
  <c r="H35" i="199"/>
  <c r="F35" i="199"/>
  <c r="D35" i="199"/>
  <c r="R34" i="199"/>
  <c r="P34" i="199"/>
  <c r="N34" i="199"/>
  <c r="L34" i="199"/>
  <c r="J34" i="199"/>
  <c r="H34" i="199"/>
  <c r="F34" i="199"/>
  <c r="D34" i="199"/>
  <c r="R33" i="199"/>
  <c r="P33" i="199"/>
  <c r="N33" i="199"/>
  <c r="L33" i="199"/>
  <c r="J33" i="199"/>
  <c r="H33" i="199"/>
  <c r="F33" i="199"/>
  <c r="D33" i="199"/>
  <c r="R32" i="199"/>
  <c r="P32" i="199"/>
  <c r="N32" i="199"/>
  <c r="L32" i="199"/>
  <c r="J32" i="199"/>
  <c r="H32" i="199"/>
  <c r="F32" i="199"/>
  <c r="D32" i="199"/>
  <c r="R30" i="199"/>
  <c r="P30" i="199"/>
  <c r="N30" i="199"/>
  <c r="L30" i="199"/>
  <c r="J30" i="199"/>
  <c r="H30" i="199"/>
  <c r="F30" i="199"/>
  <c r="D30" i="199"/>
  <c r="R29" i="199"/>
  <c r="P29" i="199"/>
  <c r="N29" i="199"/>
  <c r="L29" i="199"/>
  <c r="J29" i="199"/>
  <c r="H29" i="199"/>
  <c r="F29" i="199"/>
  <c r="D29" i="199"/>
  <c r="R28" i="199"/>
  <c r="P28" i="199"/>
  <c r="N28" i="199"/>
  <c r="L28" i="199"/>
  <c r="J28" i="199"/>
  <c r="H28" i="199"/>
  <c r="F28" i="199"/>
  <c r="D28" i="199"/>
  <c r="R27" i="199"/>
  <c r="P27" i="199"/>
  <c r="N27" i="199"/>
  <c r="L27" i="199"/>
  <c r="J27" i="199"/>
  <c r="H27" i="199"/>
  <c r="F27" i="199"/>
  <c r="D27" i="199"/>
  <c r="R26" i="199"/>
  <c r="P26" i="199"/>
  <c r="N26" i="199"/>
  <c r="L26" i="199"/>
  <c r="J26" i="199"/>
  <c r="H26" i="199"/>
  <c r="F26" i="199"/>
  <c r="D26" i="199"/>
  <c r="R25" i="199"/>
  <c r="P25" i="199"/>
  <c r="N25" i="199"/>
  <c r="L25" i="199"/>
  <c r="J25" i="199"/>
  <c r="H25" i="199"/>
  <c r="F25" i="199"/>
  <c r="D25" i="199"/>
  <c r="R24" i="199"/>
  <c r="P24" i="199"/>
  <c r="N24" i="199"/>
  <c r="L24" i="199"/>
  <c r="J24" i="199"/>
  <c r="H24" i="199"/>
  <c r="F24" i="199"/>
  <c r="D24" i="199"/>
  <c r="R23" i="199"/>
  <c r="P23" i="199"/>
  <c r="N23" i="199"/>
  <c r="L23" i="199"/>
  <c r="J23" i="199"/>
  <c r="H23" i="199"/>
  <c r="F23" i="199"/>
  <c r="D23" i="199"/>
  <c r="R21" i="199"/>
  <c r="P21" i="199"/>
  <c r="N21" i="199"/>
  <c r="L21" i="199"/>
  <c r="J21" i="199"/>
  <c r="H21" i="199"/>
  <c r="F21" i="199"/>
  <c r="D21" i="199"/>
  <c r="R20" i="199"/>
  <c r="P20" i="199"/>
  <c r="N20" i="199"/>
  <c r="L20" i="199"/>
  <c r="J20" i="199"/>
  <c r="H20" i="199"/>
  <c r="F20" i="199"/>
  <c r="D20" i="199"/>
  <c r="R19" i="199"/>
  <c r="P19" i="199"/>
  <c r="N19" i="199"/>
  <c r="L19" i="199"/>
  <c r="J19" i="199"/>
  <c r="H19" i="199"/>
  <c r="F19" i="199"/>
  <c r="D19" i="199"/>
  <c r="R18" i="199"/>
  <c r="P18" i="199"/>
  <c r="N18" i="199"/>
  <c r="L18" i="199"/>
  <c r="J18" i="199"/>
  <c r="H18" i="199"/>
  <c r="F18" i="199"/>
  <c r="D18" i="199"/>
  <c r="R16" i="199"/>
  <c r="P16" i="199"/>
  <c r="N16" i="199"/>
  <c r="L16" i="199"/>
  <c r="J16" i="199"/>
  <c r="H16" i="199"/>
  <c r="F16" i="199"/>
  <c r="D16" i="199"/>
  <c r="R15" i="199"/>
  <c r="P15" i="199"/>
  <c r="N15" i="199"/>
  <c r="L15" i="199"/>
  <c r="J15" i="199"/>
  <c r="H15" i="199"/>
  <c r="F15" i="199"/>
  <c r="D15" i="199"/>
  <c r="R14" i="199"/>
  <c r="P14" i="199"/>
  <c r="N14" i="199"/>
  <c r="L14" i="199"/>
  <c r="J14" i="199"/>
  <c r="H14" i="199"/>
  <c r="F14" i="199"/>
  <c r="D14" i="199"/>
  <c r="R13" i="199"/>
  <c r="P13" i="199"/>
  <c r="N13" i="199"/>
  <c r="L13" i="199"/>
  <c r="J13" i="199"/>
  <c r="H13" i="199"/>
  <c r="F13" i="199"/>
  <c r="D13" i="199"/>
  <c r="R12" i="199"/>
  <c r="P12" i="199"/>
  <c r="N12" i="199"/>
  <c r="L12" i="199"/>
  <c r="J12" i="199"/>
  <c r="H12" i="199"/>
  <c r="F12" i="199"/>
  <c r="D12" i="199"/>
  <c r="R10" i="199"/>
  <c r="P10" i="199"/>
  <c r="N10" i="199"/>
  <c r="L10" i="199"/>
  <c r="J10" i="199"/>
  <c r="H10" i="199"/>
  <c r="F10" i="199"/>
  <c r="D10" i="199"/>
  <c r="R9" i="199"/>
  <c r="P9" i="199"/>
  <c r="N9" i="199"/>
  <c r="L9" i="199"/>
  <c r="J9" i="199"/>
  <c r="H9" i="199"/>
  <c r="F9" i="199"/>
  <c r="D9" i="199"/>
  <c r="R8" i="199"/>
  <c r="P8" i="199"/>
  <c r="N8" i="199"/>
  <c r="L8" i="199"/>
  <c r="J8" i="199"/>
  <c r="H8" i="199"/>
  <c r="F8" i="199"/>
  <c r="D8" i="199"/>
  <c r="R7" i="199"/>
  <c r="P7" i="199"/>
  <c r="N7" i="199"/>
  <c r="L7" i="199"/>
  <c r="J7" i="199"/>
  <c r="H7" i="199"/>
  <c r="F7" i="199"/>
  <c r="D7" i="199"/>
  <c r="H7" i="198" l="1"/>
  <c r="G37" i="100"/>
  <c r="G32" i="100"/>
  <c r="G23" i="100"/>
  <c r="G18" i="100"/>
  <c r="G12" i="100"/>
  <c r="G37" i="9"/>
  <c r="G32" i="9"/>
  <c r="F54" i="9"/>
  <c r="F37" i="9" s="1"/>
  <c r="F32" i="9"/>
  <c r="G23" i="9"/>
  <c r="G18" i="9"/>
  <c r="G12" i="9"/>
  <c r="G37" i="8"/>
  <c r="G32" i="8"/>
  <c r="G23" i="8"/>
  <c r="G18" i="8"/>
  <c r="G12" i="8"/>
  <c r="G37" i="7"/>
  <c r="G32" i="7"/>
  <c r="G23" i="7"/>
  <c r="G18" i="7"/>
  <c r="G12" i="7"/>
  <c r="D36" i="185"/>
  <c r="D31" i="185"/>
  <c r="D22" i="185"/>
  <c r="D17" i="185"/>
  <c r="D11" i="185"/>
  <c r="C36" i="185"/>
  <c r="C31" i="185"/>
  <c r="C22" i="185"/>
  <c r="C17" i="185"/>
  <c r="C11" i="185"/>
  <c r="F36" i="185"/>
  <c r="F31" i="185"/>
  <c r="F22" i="185"/>
  <c r="F17" i="185"/>
  <c r="F11" i="185"/>
  <c r="H36" i="185"/>
  <c r="H31" i="185"/>
  <c r="H22" i="185"/>
  <c r="H17" i="185"/>
  <c r="H11" i="185"/>
  <c r="J36" i="185"/>
  <c r="J31" i="185"/>
  <c r="J22" i="185"/>
  <c r="J17" i="185"/>
  <c r="J11" i="185"/>
  <c r="G37" i="15"/>
  <c r="F37" i="15"/>
  <c r="G32" i="15"/>
  <c r="F32" i="15"/>
  <c r="G23" i="15"/>
  <c r="F23" i="15"/>
  <c r="G18" i="15"/>
  <c r="F18" i="15"/>
  <c r="G12" i="15"/>
  <c r="F12" i="15"/>
  <c r="J37" i="15"/>
  <c r="I37" i="15"/>
  <c r="J32" i="15"/>
  <c r="I32" i="15"/>
  <c r="J23" i="15"/>
  <c r="I23" i="15"/>
  <c r="J18" i="15"/>
  <c r="I18" i="15"/>
  <c r="J12" i="15"/>
  <c r="I12" i="15"/>
  <c r="G37" i="14"/>
  <c r="H37" i="14"/>
  <c r="G32" i="14"/>
  <c r="H32" i="14"/>
  <c r="G23" i="14"/>
  <c r="H23" i="14"/>
  <c r="G18" i="14"/>
  <c r="H18" i="14"/>
  <c r="G12" i="14"/>
  <c r="H12" i="14"/>
  <c r="J37" i="13"/>
  <c r="I37" i="13"/>
  <c r="J32" i="13"/>
  <c r="I32" i="13"/>
  <c r="J23" i="13"/>
  <c r="I23" i="13"/>
  <c r="J18" i="13"/>
  <c r="I18" i="13"/>
  <c r="J12" i="13"/>
  <c r="I12" i="13"/>
  <c r="G12" i="12"/>
  <c r="H12" i="12"/>
  <c r="H37" i="12"/>
  <c r="G32" i="12"/>
  <c r="H32" i="12"/>
  <c r="G23" i="12"/>
  <c r="H23" i="12"/>
  <c r="G18" i="12"/>
  <c r="H18" i="12"/>
  <c r="H54" i="12"/>
  <c r="G54" i="12"/>
  <c r="G37" i="12" s="1"/>
  <c r="G37" i="6"/>
  <c r="H37" i="6"/>
  <c r="G32" i="6"/>
  <c r="H32" i="6"/>
  <c r="G23" i="6"/>
  <c r="H23" i="6"/>
  <c r="G18" i="6"/>
  <c r="H18" i="6"/>
  <c r="G12" i="6"/>
  <c r="H12" i="6"/>
  <c r="C26" i="176"/>
  <c r="E28" i="101"/>
  <c r="D27" i="101"/>
  <c r="D29" i="101" s="1"/>
  <c r="C27" i="101"/>
  <c r="C29" i="101" s="1"/>
  <c r="E26" i="101"/>
  <c r="E25" i="101"/>
  <c r="E24" i="101"/>
  <c r="E23" i="101"/>
  <c r="E22" i="101"/>
  <c r="E21" i="101"/>
  <c r="E20" i="101"/>
  <c r="E19" i="101"/>
  <c r="E18" i="101"/>
  <c r="E17" i="101"/>
  <c r="E16" i="101"/>
  <c r="E15" i="101"/>
  <c r="E14" i="101"/>
  <c r="E13" i="101"/>
  <c r="E12" i="101"/>
  <c r="E11" i="101"/>
  <c r="E10" i="101"/>
  <c r="E9" i="101"/>
  <c r="E8" i="101"/>
  <c r="E7" i="101"/>
  <c r="E6" i="101"/>
  <c r="E5" i="101"/>
  <c r="C27" i="102"/>
  <c r="C29" i="102" s="1"/>
  <c r="C27" i="27"/>
  <c r="C29" i="27" s="1"/>
  <c r="D37" i="15"/>
  <c r="C37" i="15"/>
  <c r="D32" i="15"/>
  <c r="C32" i="15"/>
  <c r="D23" i="15"/>
  <c r="C23" i="15"/>
  <c r="D18" i="15"/>
  <c r="C18" i="15"/>
  <c r="D12" i="15"/>
  <c r="C12" i="15"/>
  <c r="D7" i="15"/>
  <c r="D6" i="15" s="1"/>
  <c r="C7" i="15"/>
  <c r="C6" i="15"/>
  <c r="D37" i="13"/>
  <c r="C37" i="13"/>
  <c r="D32" i="13"/>
  <c r="C32" i="13"/>
  <c r="D23" i="13"/>
  <c r="C23" i="13"/>
  <c r="D18" i="13"/>
  <c r="C18" i="13"/>
  <c r="D12" i="13"/>
  <c r="C12" i="13"/>
  <c r="D7" i="13"/>
  <c r="C7" i="13"/>
  <c r="C6" i="13" s="1"/>
  <c r="D6" i="13"/>
  <c r="F54" i="14"/>
  <c r="F37" i="14" s="1"/>
  <c r="F32" i="14"/>
  <c r="F23" i="14"/>
  <c r="F18" i="14"/>
  <c r="F12" i="14"/>
  <c r="F7" i="14"/>
  <c r="E37" i="14"/>
  <c r="D37" i="14"/>
  <c r="C37" i="14"/>
  <c r="E32" i="14"/>
  <c r="D32" i="14"/>
  <c r="C32" i="14"/>
  <c r="E23" i="14"/>
  <c r="D23" i="14"/>
  <c r="C23" i="14"/>
  <c r="E18" i="14"/>
  <c r="D18" i="14"/>
  <c r="C18" i="14"/>
  <c r="C6" i="14" s="1"/>
  <c r="E12" i="14"/>
  <c r="D12" i="14"/>
  <c r="C12" i="14"/>
  <c r="E7" i="14"/>
  <c r="E6" i="14" s="1"/>
  <c r="D7" i="14"/>
  <c r="C7" i="14"/>
  <c r="D6" i="14"/>
  <c r="G37" i="13"/>
  <c r="F37" i="13"/>
  <c r="G32" i="13"/>
  <c r="F32" i="13"/>
  <c r="G23" i="13"/>
  <c r="F23" i="13"/>
  <c r="G18" i="13"/>
  <c r="F18" i="13"/>
  <c r="G12" i="13"/>
  <c r="F12" i="13"/>
  <c r="G7" i="13"/>
  <c r="G6" i="13" s="1"/>
  <c r="F7" i="13"/>
  <c r="F6" i="13"/>
  <c r="F37" i="12"/>
  <c r="F32" i="12"/>
  <c r="F23" i="12"/>
  <c r="F18" i="12"/>
  <c r="F12" i="12"/>
  <c r="F7" i="12"/>
  <c r="F6" i="12" s="1"/>
  <c r="E37" i="12"/>
  <c r="D37" i="12"/>
  <c r="C37" i="12"/>
  <c r="E32" i="12"/>
  <c r="D32" i="12"/>
  <c r="C32" i="12"/>
  <c r="E23" i="12"/>
  <c r="D23" i="12"/>
  <c r="C23" i="12"/>
  <c r="E18" i="12"/>
  <c r="E6" i="12" s="1"/>
  <c r="D18" i="12"/>
  <c r="C18" i="12"/>
  <c r="E12" i="12"/>
  <c r="D12" i="12"/>
  <c r="C12" i="12"/>
  <c r="E7" i="12"/>
  <c r="D7" i="12"/>
  <c r="D6" i="12" s="1"/>
  <c r="C7" i="12"/>
  <c r="C6" i="12" s="1"/>
  <c r="H54" i="100"/>
  <c r="I54" i="100" s="1"/>
  <c r="H53" i="100"/>
  <c r="H52" i="100"/>
  <c r="H51" i="100"/>
  <c r="H50" i="100"/>
  <c r="I50" i="100" s="1"/>
  <c r="H49" i="100"/>
  <c r="H48" i="100"/>
  <c r="H47" i="100"/>
  <c r="H46" i="100"/>
  <c r="I46" i="100" s="1"/>
  <c r="H45" i="100"/>
  <c r="H44" i="100"/>
  <c r="H43" i="100"/>
  <c r="H42" i="100"/>
  <c r="I42" i="100" s="1"/>
  <c r="H41" i="100"/>
  <c r="H40" i="100"/>
  <c r="H39" i="100"/>
  <c r="H38" i="100"/>
  <c r="I38" i="100" s="1"/>
  <c r="H36" i="100"/>
  <c r="H35" i="100"/>
  <c r="H34" i="100"/>
  <c r="H33" i="100"/>
  <c r="I33" i="100" s="1"/>
  <c r="H31" i="100"/>
  <c r="H30" i="100"/>
  <c r="H29" i="100"/>
  <c r="H28" i="100"/>
  <c r="I28" i="100" s="1"/>
  <c r="H27" i="100"/>
  <c r="H26" i="100"/>
  <c r="H25" i="100"/>
  <c r="H24" i="100"/>
  <c r="I24" i="100" s="1"/>
  <c r="H22" i="100"/>
  <c r="H21" i="100"/>
  <c r="H20" i="100"/>
  <c r="H19" i="100"/>
  <c r="I19" i="100" s="1"/>
  <c r="H17" i="100"/>
  <c r="H16" i="100"/>
  <c r="H15" i="100"/>
  <c r="H14" i="100"/>
  <c r="I14" i="100" s="1"/>
  <c r="H13" i="100"/>
  <c r="H11" i="100"/>
  <c r="H10" i="100"/>
  <c r="H9" i="100"/>
  <c r="I9" i="100" s="1"/>
  <c r="H8" i="100"/>
  <c r="I53" i="100"/>
  <c r="I52" i="100"/>
  <c r="I51" i="100"/>
  <c r="I49" i="100"/>
  <c r="I48" i="100"/>
  <c r="I47" i="100"/>
  <c r="I45" i="100"/>
  <c r="I44" i="100"/>
  <c r="I43" i="100"/>
  <c r="I41" i="100"/>
  <c r="I40" i="100"/>
  <c r="I39" i="100"/>
  <c r="I36" i="100"/>
  <c r="I35" i="100"/>
  <c r="I34" i="100"/>
  <c r="I31" i="100"/>
  <c r="I30" i="100"/>
  <c r="I29" i="100"/>
  <c r="I27" i="100"/>
  <c r="I26" i="100"/>
  <c r="I25" i="100"/>
  <c r="I22" i="100"/>
  <c r="I21" i="100"/>
  <c r="I20" i="100"/>
  <c r="I17" i="100"/>
  <c r="I16" i="100"/>
  <c r="I15" i="100"/>
  <c r="I13" i="100"/>
  <c r="I11" i="100"/>
  <c r="I10" i="100"/>
  <c r="I8" i="100"/>
  <c r="H5" i="100"/>
  <c r="I5" i="100" s="1"/>
  <c r="G7" i="100"/>
  <c r="E37" i="9"/>
  <c r="D37" i="9"/>
  <c r="C37" i="9"/>
  <c r="C6" i="9" s="1"/>
  <c r="E32" i="9"/>
  <c r="D32" i="9"/>
  <c r="C32" i="9"/>
  <c r="F23" i="9"/>
  <c r="E23" i="9"/>
  <c r="D23" i="9"/>
  <c r="C23" i="9"/>
  <c r="F18" i="9"/>
  <c r="E18" i="9"/>
  <c r="D18" i="9"/>
  <c r="C18" i="9"/>
  <c r="F12" i="9"/>
  <c r="E12" i="9"/>
  <c r="D12" i="9"/>
  <c r="C12" i="9"/>
  <c r="F7" i="9"/>
  <c r="E7" i="9"/>
  <c r="D7" i="9"/>
  <c r="C7" i="9"/>
  <c r="E6" i="9"/>
  <c r="D6" i="9"/>
  <c r="F37" i="8"/>
  <c r="E37" i="8"/>
  <c r="D37" i="8"/>
  <c r="C37" i="8"/>
  <c r="F32" i="8"/>
  <c r="E32" i="8"/>
  <c r="D32" i="8"/>
  <c r="C32" i="8"/>
  <c r="F23" i="8"/>
  <c r="E23" i="8"/>
  <c r="D23" i="8"/>
  <c r="C23" i="8"/>
  <c r="F18" i="8"/>
  <c r="E18" i="8"/>
  <c r="D18" i="8"/>
  <c r="C18" i="8"/>
  <c r="F12" i="8"/>
  <c r="E12" i="8"/>
  <c r="D12" i="8"/>
  <c r="C12" i="8"/>
  <c r="F7" i="8"/>
  <c r="E7" i="8"/>
  <c r="E6" i="8" s="1"/>
  <c r="D7" i="8"/>
  <c r="C7" i="8"/>
  <c r="F6" i="8"/>
  <c r="D6" i="8"/>
  <c r="C6" i="8"/>
  <c r="F37" i="7"/>
  <c r="E37" i="7"/>
  <c r="D37" i="7"/>
  <c r="C37" i="7"/>
  <c r="F32" i="7"/>
  <c r="E32" i="7"/>
  <c r="D32" i="7"/>
  <c r="C32" i="7"/>
  <c r="F23" i="7"/>
  <c r="E23" i="7"/>
  <c r="D23" i="7"/>
  <c r="C23" i="7"/>
  <c r="F18" i="7"/>
  <c r="E18" i="7"/>
  <c r="D18" i="7"/>
  <c r="C18" i="7"/>
  <c r="F12" i="7"/>
  <c r="E12" i="7"/>
  <c r="D12" i="7"/>
  <c r="C12" i="7"/>
  <c r="F7" i="7"/>
  <c r="E7" i="7"/>
  <c r="D7" i="7"/>
  <c r="C7" i="7"/>
  <c r="F6" i="7"/>
  <c r="E6" i="7"/>
  <c r="D6" i="7"/>
  <c r="C6" i="7"/>
  <c r="F37" i="6"/>
  <c r="F32" i="6"/>
  <c r="F23" i="6"/>
  <c r="F18" i="6"/>
  <c r="F12" i="6"/>
  <c r="F7" i="6"/>
  <c r="F6" i="6" s="1"/>
  <c r="E37" i="6"/>
  <c r="D37" i="6"/>
  <c r="C37" i="6"/>
  <c r="E32" i="6"/>
  <c r="D32" i="6"/>
  <c r="C32" i="6"/>
  <c r="E23" i="6"/>
  <c r="D23" i="6"/>
  <c r="C23" i="6"/>
  <c r="E18" i="6"/>
  <c r="D18" i="6"/>
  <c r="D6" i="6" s="1"/>
  <c r="C18" i="6"/>
  <c r="E12" i="6"/>
  <c r="D12" i="6"/>
  <c r="C12" i="6"/>
  <c r="C6" i="6" s="1"/>
  <c r="E7" i="6"/>
  <c r="D7" i="6"/>
  <c r="C7" i="6"/>
  <c r="E6" i="6"/>
  <c r="F37" i="159"/>
  <c r="F32" i="159"/>
  <c r="F23" i="159"/>
  <c r="F18" i="159"/>
  <c r="F12" i="159"/>
  <c r="F7" i="159"/>
  <c r="F6" i="159" s="1"/>
  <c r="E37" i="159"/>
  <c r="D37" i="159"/>
  <c r="C37" i="159"/>
  <c r="E32" i="159"/>
  <c r="D32" i="159"/>
  <c r="C32" i="159"/>
  <c r="E23" i="159"/>
  <c r="D23" i="159"/>
  <c r="C23" i="159"/>
  <c r="E18" i="159"/>
  <c r="D18" i="159"/>
  <c r="D6" i="159" s="1"/>
  <c r="C18" i="159"/>
  <c r="E12" i="159"/>
  <c r="D12" i="159"/>
  <c r="C12" i="159"/>
  <c r="C6" i="159" s="1"/>
  <c r="E7" i="159"/>
  <c r="D7" i="159"/>
  <c r="C7" i="159"/>
  <c r="E6" i="159"/>
  <c r="F6" i="14" l="1"/>
  <c r="E29" i="101"/>
  <c r="F6" i="9"/>
  <c r="E27" i="101"/>
  <c r="G6" i="100"/>
  <c r="E73" i="177"/>
  <c r="F73" i="177" s="1"/>
  <c r="E74" i="177"/>
  <c r="F74" i="177" s="1"/>
  <c r="E75" i="177"/>
  <c r="F75" i="177" s="1"/>
  <c r="E76" i="177"/>
  <c r="F76" i="177" s="1"/>
  <c r="E77" i="177"/>
  <c r="F77" i="177" s="1"/>
  <c r="E78" i="177"/>
  <c r="F78" i="177" s="1"/>
  <c r="E79" i="177"/>
  <c r="F79" i="177" s="1"/>
  <c r="E80" i="177"/>
  <c r="F80" i="177" s="1"/>
  <c r="E81" i="177"/>
  <c r="F81" i="177" s="1"/>
  <c r="E82" i="177"/>
  <c r="F82" i="177" s="1"/>
  <c r="E83" i="177"/>
  <c r="F83" i="177" s="1"/>
  <c r="E84" i="177"/>
  <c r="F84" i="177" s="1"/>
  <c r="E85" i="177"/>
  <c r="F85" i="177" s="1"/>
  <c r="E86" i="177"/>
  <c r="F86" i="177" s="1"/>
  <c r="E87" i="177"/>
  <c r="F87" i="177" s="1"/>
  <c r="E88" i="177"/>
  <c r="F88" i="177" s="1"/>
  <c r="E72" i="177"/>
  <c r="F72" i="177" s="1"/>
  <c r="N9" i="197"/>
  <c r="R36" i="199"/>
  <c r="P36" i="199"/>
  <c r="R31" i="199"/>
  <c r="P31" i="199"/>
  <c r="R22" i="199"/>
  <c r="P22" i="199"/>
  <c r="R17" i="199"/>
  <c r="P17" i="199"/>
  <c r="R11" i="199"/>
  <c r="P11" i="199"/>
  <c r="R6" i="199"/>
  <c r="P6" i="199"/>
  <c r="R5" i="199"/>
  <c r="P5" i="199"/>
  <c r="C53" i="199"/>
  <c r="C52" i="199"/>
  <c r="C51" i="199"/>
  <c r="C50" i="199"/>
  <c r="C49" i="199"/>
  <c r="C48" i="199"/>
  <c r="C47" i="199"/>
  <c r="C46" i="199"/>
  <c r="C45" i="199"/>
  <c r="C44" i="199"/>
  <c r="C43" i="199"/>
  <c r="C42" i="199"/>
  <c r="C41" i="199"/>
  <c r="C40" i="199"/>
  <c r="C39" i="199"/>
  <c r="C38" i="199"/>
  <c r="C37" i="199"/>
  <c r="C35" i="199"/>
  <c r="C34" i="199"/>
  <c r="C33" i="199"/>
  <c r="C32" i="199"/>
  <c r="C30" i="199"/>
  <c r="C29" i="199"/>
  <c r="C28" i="199"/>
  <c r="C27" i="199"/>
  <c r="C26" i="199"/>
  <c r="C25" i="199"/>
  <c r="C24" i="199"/>
  <c r="C23" i="199"/>
  <c r="C21" i="199"/>
  <c r="C20" i="199"/>
  <c r="C19" i="199"/>
  <c r="C18" i="199"/>
  <c r="C15" i="199"/>
  <c r="C14" i="199"/>
  <c r="C13" i="199"/>
  <c r="C12" i="199"/>
  <c r="C10" i="199"/>
  <c r="C9" i="199"/>
  <c r="C8" i="199"/>
  <c r="C7" i="199"/>
  <c r="R7" i="194"/>
  <c r="C54" i="192"/>
  <c r="K54" i="192" s="1"/>
  <c r="C53" i="192"/>
  <c r="C52" i="192"/>
  <c r="C51" i="192"/>
  <c r="C50" i="192"/>
  <c r="K50" i="192" s="1"/>
  <c r="C49" i="192"/>
  <c r="C48" i="192"/>
  <c r="C47" i="192"/>
  <c r="C46" i="192"/>
  <c r="K46" i="192" s="1"/>
  <c r="C45" i="192"/>
  <c r="C44" i="192"/>
  <c r="C43" i="192"/>
  <c r="C42" i="192"/>
  <c r="K42" i="192" s="1"/>
  <c r="C41" i="192"/>
  <c r="C40" i="192"/>
  <c r="C39" i="192"/>
  <c r="C38" i="192"/>
  <c r="K38" i="192" s="1"/>
  <c r="C36" i="192"/>
  <c r="C35" i="192"/>
  <c r="C34" i="192"/>
  <c r="C33" i="192"/>
  <c r="G33" i="192" s="1"/>
  <c r="C31" i="192"/>
  <c r="C30" i="192"/>
  <c r="C29" i="192"/>
  <c r="C28" i="192"/>
  <c r="G28" i="192" s="1"/>
  <c r="C27" i="192"/>
  <c r="C26" i="192"/>
  <c r="C25" i="192"/>
  <c r="C24" i="192"/>
  <c r="G24" i="192" s="1"/>
  <c r="C22" i="192"/>
  <c r="C21" i="192"/>
  <c r="C20" i="192"/>
  <c r="G20" i="192" s="1"/>
  <c r="C19" i="192"/>
  <c r="G19" i="192" s="1"/>
  <c r="C17" i="192"/>
  <c r="I17" i="192" s="1"/>
  <c r="C16" i="192"/>
  <c r="K16" i="192" s="1"/>
  <c r="C15" i="192"/>
  <c r="I15" i="192" s="1"/>
  <c r="C14" i="192"/>
  <c r="K14" i="192" s="1"/>
  <c r="C13" i="192"/>
  <c r="I13" i="192" s="1"/>
  <c r="C11" i="192"/>
  <c r="G11" i="192" s="1"/>
  <c r="C10" i="192"/>
  <c r="G10" i="192" s="1"/>
  <c r="C9" i="192"/>
  <c r="G9" i="192" s="1"/>
  <c r="I10" i="192"/>
  <c r="I11" i="192"/>
  <c r="K10" i="192"/>
  <c r="K13" i="192"/>
  <c r="I16" i="192"/>
  <c r="G17" i="192"/>
  <c r="G21" i="192"/>
  <c r="G22" i="192"/>
  <c r="I20" i="192"/>
  <c r="I21" i="192"/>
  <c r="I22" i="192"/>
  <c r="K20" i="192"/>
  <c r="K21" i="192"/>
  <c r="K22" i="192"/>
  <c r="G25" i="192"/>
  <c r="G26" i="192"/>
  <c r="G27" i="192"/>
  <c r="G29" i="192"/>
  <c r="G30" i="192"/>
  <c r="G31" i="192"/>
  <c r="I25" i="192"/>
  <c r="I26" i="192"/>
  <c r="I27" i="192"/>
  <c r="I29" i="192"/>
  <c r="I30" i="192"/>
  <c r="I31" i="192"/>
  <c r="K25" i="192"/>
  <c r="K26" i="192"/>
  <c r="K27" i="192"/>
  <c r="K29" i="192"/>
  <c r="K30" i="192"/>
  <c r="K31" i="192"/>
  <c r="G34" i="192"/>
  <c r="G35" i="192"/>
  <c r="G36" i="192"/>
  <c r="I34" i="192"/>
  <c r="I35" i="192"/>
  <c r="I36" i="192"/>
  <c r="K34" i="192"/>
  <c r="K35" i="192"/>
  <c r="K36" i="192"/>
  <c r="G39" i="192"/>
  <c r="G40" i="192"/>
  <c r="G41" i="192"/>
  <c r="G43" i="192"/>
  <c r="G44" i="192"/>
  <c r="G45" i="192"/>
  <c r="G47" i="192"/>
  <c r="G48" i="192"/>
  <c r="G49" i="192"/>
  <c r="G51" i="192"/>
  <c r="G52" i="192"/>
  <c r="G53" i="192"/>
  <c r="I38" i="192"/>
  <c r="I39" i="192"/>
  <c r="I40" i="192"/>
  <c r="I41" i="192"/>
  <c r="I42" i="192"/>
  <c r="I43" i="192"/>
  <c r="I44" i="192"/>
  <c r="I45" i="192"/>
  <c r="I46" i="192"/>
  <c r="I47" i="192"/>
  <c r="I48" i="192"/>
  <c r="I49" i="192"/>
  <c r="I50" i="192"/>
  <c r="I51" i="192"/>
  <c r="I52" i="192"/>
  <c r="I53" i="192"/>
  <c r="I54" i="192"/>
  <c r="K39" i="192"/>
  <c r="K40" i="192"/>
  <c r="K41" i="192"/>
  <c r="K43" i="192"/>
  <c r="K44" i="192"/>
  <c r="K45" i="192"/>
  <c r="K47" i="192"/>
  <c r="K48" i="192"/>
  <c r="K49" i="192"/>
  <c r="K51" i="192"/>
  <c r="K52" i="192"/>
  <c r="K53" i="192"/>
  <c r="C8" i="192"/>
  <c r="G8" i="192" s="1"/>
  <c r="G54" i="192" l="1"/>
  <c r="G50" i="192"/>
  <c r="G46" i="192"/>
  <c r="G42" i="192"/>
  <c r="G38" i="192"/>
  <c r="K33" i="192"/>
  <c r="I33" i="192"/>
  <c r="K28" i="192"/>
  <c r="K24" i="192"/>
  <c r="I28" i="192"/>
  <c r="I24" i="192"/>
  <c r="K19" i="192"/>
  <c r="I19" i="192"/>
  <c r="I9" i="192"/>
  <c r="G15" i="192"/>
  <c r="K17" i="192"/>
  <c r="G16" i="192"/>
  <c r="G13" i="192"/>
  <c r="I14" i="192"/>
  <c r="K15" i="192"/>
  <c r="G14" i="192"/>
  <c r="K11" i="192"/>
  <c r="K9" i="192"/>
  <c r="E13" i="192"/>
  <c r="E14" i="192"/>
  <c r="E15" i="192"/>
  <c r="E16" i="192"/>
  <c r="E38" i="192"/>
  <c r="E39" i="192"/>
  <c r="E40" i="192"/>
  <c r="E41" i="192"/>
  <c r="E42" i="192"/>
  <c r="E43" i="192"/>
  <c r="E44" i="192"/>
  <c r="E45" i="192"/>
  <c r="E46" i="192"/>
  <c r="E47" i="192"/>
  <c r="E48" i="192"/>
  <c r="E49" i="192"/>
  <c r="E50" i="192"/>
  <c r="E51" i="192"/>
  <c r="E52" i="192"/>
  <c r="E53" i="192"/>
  <c r="E54" i="192"/>
  <c r="E33" i="192"/>
  <c r="E34" i="192"/>
  <c r="E35" i="192"/>
  <c r="E36" i="192"/>
  <c r="E24" i="192"/>
  <c r="E25" i="192"/>
  <c r="E26" i="192"/>
  <c r="E27" i="192"/>
  <c r="E28" i="192"/>
  <c r="E29" i="192"/>
  <c r="E30" i="192"/>
  <c r="E31" i="192"/>
  <c r="E19" i="192"/>
  <c r="E20" i="192"/>
  <c r="E21" i="192"/>
  <c r="E22" i="192"/>
  <c r="E17" i="192"/>
  <c r="E10" i="192"/>
  <c r="E8" i="192"/>
  <c r="K8" i="192"/>
  <c r="I8" i="192"/>
  <c r="E9" i="192"/>
  <c r="E11" i="192"/>
  <c r="N8" i="197"/>
  <c r="C16" i="199"/>
  <c r="S16" i="199" s="1"/>
  <c r="S7" i="199"/>
  <c r="S8" i="199"/>
  <c r="S9" i="199"/>
  <c r="S10" i="199"/>
  <c r="S12" i="199"/>
  <c r="S13" i="199"/>
  <c r="S14" i="199"/>
  <c r="S15" i="199"/>
  <c r="S18" i="199"/>
  <c r="S19" i="199"/>
  <c r="S20" i="199"/>
  <c r="S21" i="199"/>
  <c r="S23" i="199"/>
  <c r="S24" i="199"/>
  <c r="S25" i="199"/>
  <c r="S26" i="199"/>
  <c r="S27" i="199"/>
  <c r="S28" i="199"/>
  <c r="S29" i="199"/>
  <c r="S30" i="199"/>
  <c r="S32" i="199"/>
  <c r="S33" i="199"/>
  <c r="S34" i="199"/>
  <c r="S35" i="199"/>
  <c r="S37" i="199"/>
  <c r="S38" i="199"/>
  <c r="S39" i="199"/>
  <c r="S40" i="199"/>
  <c r="S41" i="199"/>
  <c r="S42" i="199"/>
  <c r="S43" i="199"/>
  <c r="S44" i="199"/>
  <c r="S45" i="199"/>
  <c r="S46" i="199"/>
  <c r="S47" i="199"/>
  <c r="S48" i="199"/>
  <c r="S49" i="199"/>
  <c r="S50" i="199"/>
  <c r="S51" i="199"/>
  <c r="S52" i="199"/>
  <c r="S53" i="199"/>
  <c r="Q7" i="199"/>
  <c r="Q8" i="199"/>
  <c r="Q9" i="199"/>
  <c r="Q10" i="199"/>
  <c r="Q12" i="199"/>
  <c r="Q13" i="199"/>
  <c r="Q14" i="199"/>
  <c r="Q15" i="199"/>
  <c r="Q18" i="199"/>
  <c r="Q19" i="199"/>
  <c r="Q20" i="199"/>
  <c r="Q21" i="199"/>
  <c r="Q23" i="199"/>
  <c r="Q24" i="199"/>
  <c r="Q25" i="199"/>
  <c r="Q26" i="199"/>
  <c r="Q27" i="199"/>
  <c r="Q28" i="199"/>
  <c r="Q29" i="199"/>
  <c r="Q30" i="199"/>
  <c r="Q32" i="199"/>
  <c r="Q33" i="199"/>
  <c r="Q34" i="199"/>
  <c r="Q35" i="199"/>
  <c r="Q37" i="199"/>
  <c r="Q38" i="199"/>
  <c r="Q39" i="199"/>
  <c r="Q40" i="199"/>
  <c r="Q41" i="199"/>
  <c r="Q42" i="199"/>
  <c r="Q43" i="199"/>
  <c r="Q44" i="199"/>
  <c r="Q45" i="199"/>
  <c r="Q46" i="199"/>
  <c r="Q47" i="199"/>
  <c r="Q48" i="199"/>
  <c r="Q49" i="199"/>
  <c r="Q50" i="199"/>
  <c r="Q51" i="199"/>
  <c r="Q52" i="199"/>
  <c r="Q53" i="199"/>
  <c r="R6" i="194"/>
  <c r="F37" i="100"/>
  <c r="F32" i="100"/>
  <c r="F23" i="100"/>
  <c r="F18" i="100"/>
  <c r="F12" i="100"/>
  <c r="M53" i="199"/>
  <c r="O52" i="199"/>
  <c r="M51" i="199"/>
  <c r="M50" i="199"/>
  <c r="E50" i="199"/>
  <c r="O50" i="199"/>
  <c r="M49" i="199"/>
  <c r="O48" i="199"/>
  <c r="M47" i="199"/>
  <c r="M46" i="199"/>
  <c r="E46" i="199"/>
  <c r="O46" i="199"/>
  <c r="M45" i="199"/>
  <c r="O44" i="199"/>
  <c r="M43" i="199"/>
  <c r="M42" i="199"/>
  <c r="E42" i="199"/>
  <c r="O42" i="199"/>
  <c r="M41" i="199"/>
  <c r="O40" i="199"/>
  <c r="M39" i="199"/>
  <c r="M38" i="199"/>
  <c r="E38" i="199"/>
  <c r="O38" i="199"/>
  <c r="M37" i="199"/>
  <c r="N36" i="199"/>
  <c r="L36" i="199"/>
  <c r="J36" i="199"/>
  <c r="H36" i="199"/>
  <c r="F36" i="199"/>
  <c r="D36" i="199"/>
  <c r="C36" i="199"/>
  <c r="M35" i="199"/>
  <c r="O34" i="199"/>
  <c r="M33" i="199"/>
  <c r="O32" i="199"/>
  <c r="N31" i="199"/>
  <c r="L31" i="199"/>
  <c r="J31" i="199"/>
  <c r="H31" i="199"/>
  <c r="F31" i="199"/>
  <c r="D31" i="199"/>
  <c r="O30" i="199"/>
  <c r="M29" i="199"/>
  <c r="O28" i="199"/>
  <c r="M27" i="199"/>
  <c r="O26" i="199"/>
  <c r="M25" i="199"/>
  <c r="O24" i="199"/>
  <c r="M23" i="199"/>
  <c r="N22" i="199"/>
  <c r="L22" i="199"/>
  <c r="J22" i="199"/>
  <c r="H22" i="199"/>
  <c r="F22" i="199"/>
  <c r="D22" i="199"/>
  <c r="C22" i="199"/>
  <c r="M21" i="199"/>
  <c r="O20" i="199"/>
  <c r="M19" i="199"/>
  <c r="O18" i="199"/>
  <c r="N17" i="199"/>
  <c r="L17" i="199"/>
  <c r="J17" i="199"/>
  <c r="H17" i="199"/>
  <c r="F17" i="199"/>
  <c r="D17" i="199"/>
  <c r="O16" i="199"/>
  <c r="M15" i="199"/>
  <c r="O14" i="199"/>
  <c r="M13" i="199"/>
  <c r="O12" i="199"/>
  <c r="N11" i="199"/>
  <c r="L11" i="199"/>
  <c r="J11" i="199"/>
  <c r="H11" i="199"/>
  <c r="H5" i="199" s="1"/>
  <c r="F11" i="199"/>
  <c r="D11" i="199"/>
  <c r="O10" i="199"/>
  <c r="M9" i="199"/>
  <c r="O8" i="199"/>
  <c r="M7" i="199"/>
  <c r="N6" i="199"/>
  <c r="L6" i="199"/>
  <c r="L5" i="199" s="1"/>
  <c r="J6" i="199"/>
  <c r="H6" i="199"/>
  <c r="F6" i="199"/>
  <c r="D6" i="199"/>
  <c r="S8" i="198"/>
  <c r="S7" i="198" s="1"/>
  <c r="Q8" i="198"/>
  <c r="P8" i="198"/>
  <c r="O8" i="198"/>
  <c r="O7" i="198" s="1"/>
  <c r="N8" i="198"/>
  <c r="N7" i="198" s="1"/>
  <c r="M8" i="198"/>
  <c r="L8" i="198"/>
  <c r="L7" i="198" s="1"/>
  <c r="K8" i="198"/>
  <c r="J8" i="198"/>
  <c r="J7" i="198" s="1"/>
  <c r="I8" i="198"/>
  <c r="I7" i="198" s="1"/>
  <c r="G8" i="198"/>
  <c r="F8" i="198"/>
  <c r="E8" i="198"/>
  <c r="E7" i="198" s="1"/>
  <c r="D8" i="198"/>
  <c r="D7" i="198" s="1"/>
  <c r="C8" i="198"/>
  <c r="C7" i="198" s="1"/>
  <c r="Q7" i="198"/>
  <c r="P7" i="198"/>
  <c r="M7" i="198"/>
  <c r="K7" i="198"/>
  <c r="G7" i="198"/>
  <c r="F7" i="198"/>
  <c r="S9" i="197"/>
  <c r="R9" i="197"/>
  <c r="Q9" i="197"/>
  <c r="P9" i="197"/>
  <c r="O9" i="197"/>
  <c r="M9" i="197"/>
  <c r="L9" i="197"/>
  <c r="K9" i="197"/>
  <c r="J9" i="197"/>
  <c r="I9" i="197"/>
  <c r="H9" i="197"/>
  <c r="G9" i="197"/>
  <c r="F9" i="197"/>
  <c r="E9" i="197"/>
  <c r="D9" i="197"/>
  <c r="C9" i="197"/>
  <c r="S8" i="197"/>
  <c r="R8" i="197"/>
  <c r="Q8" i="197"/>
  <c r="P8" i="197"/>
  <c r="O8" i="197"/>
  <c r="M8" i="197"/>
  <c r="L8" i="197"/>
  <c r="K8" i="197"/>
  <c r="J8" i="197"/>
  <c r="I8" i="197"/>
  <c r="H8" i="197"/>
  <c r="G8" i="197"/>
  <c r="F8" i="197"/>
  <c r="E8" i="197"/>
  <c r="D8" i="197"/>
  <c r="C8" i="197"/>
  <c r="X7" i="196"/>
  <c r="X6" i="196" s="1"/>
  <c r="W7" i="196"/>
  <c r="V7" i="196"/>
  <c r="V6" i="196" s="1"/>
  <c r="U7" i="196"/>
  <c r="U6" i="196" s="1"/>
  <c r="T7" i="196"/>
  <c r="T6" i="196" s="1"/>
  <c r="S7" i="196"/>
  <c r="R7" i="196"/>
  <c r="R6" i="196" s="1"/>
  <c r="Q7" i="196"/>
  <c r="Q6" i="196" s="1"/>
  <c r="P7" i="196"/>
  <c r="P6" i="196" s="1"/>
  <c r="O7" i="196"/>
  <c r="M7" i="196"/>
  <c r="M6" i="196" s="1"/>
  <c r="L7" i="196"/>
  <c r="L6" i="196" s="1"/>
  <c r="K7" i="196"/>
  <c r="K6" i="196" s="1"/>
  <c r="J7" i="196"/>
  <c r="I7" i="196"/>
  <c r="I6" i="196" s="1"/>
  <c r="H7" i="196"/>
  <c r="H6" i="196" s="1"/>
  <c r="G7" i="196"/>
  <c r="G6" i="196" s="1"/>
  <c r="F7" i="196"/>
  <c r="E7" i="196"/>
  <c r="E6" i="196" s="1"/>
  <c r="D7" i="196"/>
  <c r="D6" i="196" s="1"/>
  <c r="C7" i="196"/>
  <c r="C6" i="196" s="1"/>
  <c r="W6" i="196"/>
  <c r="S6" i="196"/>
  <c r="O6" i="196"/>
  <c r="J6" i="196"/>
  <c r="F6" i="196"/>
  <c r="P36" i="195"/>
  <c r="O36" i="195"/>
  <c r="N36" i="195"/>
  <c r="M36" i="195"/>
  <c r="L36" i="195"/>
  <c r="K36" i="195"/>
  <c r="J36" i="195"/>
  <c r="I36" i="195"/>
  <c r="H36" i="195"/>
  <c r="G36" i="195"/>
  <c r="F36" i="195"/>
  <c r="E36" i="195"/>
  <c r="D36" i="195"/>
  <c r="C36" i="195"/>
  <c r="P31" i="195"/>
  <c r="O31" i="195"/>
  <c r="N31" i="195"/>
  <c r="M31" i="195"/>
  <c r="L31" i="195"/>
  <c r="K31" i="195"/>
  <c r="J31" i="195"/>
  <c r="I31" i="195"/>
  <c r="H31" i="195"/>
  <c r="G31" i="195"/>
  <c r="F31" i="195"/>
  <c r="E31" i="195"/>
  <c r="D31" i="195"/>
  <c r="C31" i="195"/>
  <c r="P22" i="195"/>
  <c r="O22" i="195"/>
  <c r="N22" i="195"/>
  <c r="M22" i="195"/>
  <c r="L22" i="195"/>
  <c r="K22" i="195"/>
  <c r="J22" i="195"/>
  <c r="I22" i="195"/>
  <c r="H22" i="195"/>
  <c r="G22" i="195"/>
  <c r="F22" i="195"/>
  <c r="E22" i="195"/>
  <c r="D22" i="195"/>
  <c r="C22" i="195"/>
  <c r="P17" i="195"/>
  <c r="O17" i="195"/>
  <c r="N17" i="195"/>
  <c r="M17" i="195"/>
  <c r="L17" i="195"/>
  <c r="K17" i="195"/>
  <c r="J17" i="195"/>
  <c r="I17" i="195"/>
  <c r="H17" i="195"/>
  <c r="G17" i="195"/>
  <c r="F17" i="195"/>
  <c r="E17" i="195"/>
  <c r="D17" i="195"/>
  <c r="C17" i="195"/>
  <c r="P11" i="195"/>
  <c r="O11" i="195"/>
  <c r="N11" i="195"/>
  <c r="M11" i="195"/>
  <c r="L11" i="195"/>
  <c r="K11" i="195"/>
  <c r="J11" i="195"/>
  <c r="I11" i="195"/>
  <c r="H11" i="195"/>
  <c r="G11" i="195"/>
  <c r="F11" i="195"/>
  <c r="E11" i="195"/>
  <c r="D11" i="195"/>
  <c r="C11" i="195"/>
  <c r="S6" i="195"/>
  <c r="S5" i="195" s="1"/>
  <c r="R6" i="195"/>
  <c r="Q6" i="195"/>
  <c r="P6" i="195"/>
  <c r="O6" i="195"/>
  <c r="N6" i="195"/>
  <c r="M6" i="195"/>
  <c r="L6" i="195"/>
  <c r="K6" i="195"/>
  <c r="J6" i="195"/>
  <c r="I6" i="195"/>
  <c r="H6" i="195"/>
  <c r="G6" i="195"/>
  <c r="F6" i="195"/>
  <c r="E6" i="195"/>
  <c r="D6" i="195"/>
  <c r="C6" i="195"/>
  <c r="R5" i="195"/>
  <c r="Q5" i="195"/>
  <c r="M5" i="195"/>
  <c r="I5" i="195"/>
  <c r="E5" i="195"/>
  <c r="S7" i="194"/>
  <c r="Q7" i="194"/>
  <c r="Q6" i="194" s="1"/>
  <c r="P7" i="194"/>
  <c r="O7" i="194"/>
  <c r="N7" i="194"/>
  <c r="M7" i="194"/>
  <c r="M6" i="194" s="1"/>
  <c r="L7" i="194"/>
  <c r="K7" i="194"/>
  <c r="J7" i="194"/>
  <c r="I7" i="194"/>
  <c r="I6" i="194" s="1"/>
  <c r="G7" i="194"/>
  <c r="F7" i="194"/>
  <c r="E7" i="194"/>
  <c r="D7" i="194"/>
  <c r="D6" i="194" s="1"/>
  <c r="C7" i="194"/>
  <c r="C6" i="194" s="1"/>
  <c r="S6" i="194"/>
  <c r="P6" i="194"/>
  <c r="O6" i="194"/>
  <c r="N6" i="194"/>
  <c r="L6" i="194"/>
  <c r="K6" i="194"/>
  <c r="J6" i="194"/>
  <c r="G6" i="194"/>
  <c r="F6" i="194"/>
  <c r="E6" i="194"/>
  <c r="S55" i="193"/>
  <c r="Q55" i="193"/>
  <c r="O55" i="193"/>
  <c r="M55" i="193"/>
  <c r="K55" i="193"/>
  <c r="I55" i="193"/>
  <c r="G55" i="193"/>
  <c r="E55" i="193"/>
  <c r="S54" i="193"/>
  <c r="Q54" i="193"/>
  <c r="O54" i="193"/>
  <c r="M54" i="193"/>
  <c r="K54" i="193"/>
  <c r="I54" i="193"/>
  <c r="G54" i="193"/>
  <c r="E54" i="193"/>
  <c r="S53" i="193"/>
  <c r="Q53" i="193"/>
  <c r="O53" i="193"/>
  <c r="M53" i="193"/>
  <c r="K53" i="193"/>
  <c r="I53" i="193"/>
  <c r="G53" i="193"/>
  <c r="E53" i="193"/>
  <c r="S52" i="193"/>
  <c r="Q52" i="193"/>
  <c r="O52" i="193"/>
  <c r="M52" i="193"/>
  <c r="K52" i="193"/>
  <c r="I52" i="193"/>
  <c r="G52" i="193"/>
  <c r="E52" i="193"/>
  <c r="S51" i="193"/>
  <c r="Q51" i="193"/>
  <c r="O51" i="193"/>
  <c r="M51" i="193"/>
  <c r="K51" i="193"/>
  <c r="I51" i="193"/>
  <c r="G51" i="193"/>
  <c r="E51" i="193"/>
  <c r="S50" i="193"/>
  <c r="Q50" i="193"/>
  <c r="O50" i="193"/>
  <c r="M50" i="193"/>
  <c r="K50" i="193"/>
  <c r="I50" i="193"/>
  <c r="G50" i="193"/>
  <c r="E50" i="193"/>
  <c r="S49" i="193"/>
  <c r="Q49" i="193"/>
  <c r="O49" i="193"/>
  <c r="M49" i="193"/>
  <c r="K49" i="193"/>
  <c r="I49" i="193"/>
  <c r="G49" i="193"/>
  <c r="E49" i="193"/>
  <c r="S48" i="193"/>
  <c r="Q48" i="193"/>
  <c r="O48" i="193"/>
  <c r="M48" i="193"/>
  <c r="K48" i="193"/>
  <c r="I48" i="193"/>
  <c r="G48" i="193"/>
  <c r="E48" i="193"/>
  <c r="S47" i="193"/>
  <c r="Q47" i="193"/>
  <c r="O47" i="193"/>
  <c r="M47" i="193"/>
  <c r="K47" i="193"/>
  <c r="I47" i="193"/>
  <c r="G47" i="193"/>
  <c r="E47" i="193"/>
  <c r="S46" i="193"/>
  <c r="Q46" i="193"/>
  <c r="O46" i="193"/>
  <c r="M46" i="193"/>
  <c r="K46" i="193"/>
  <c r="I46" i="193"/>
  <c r="G46" i="193"/>
  <c r="E46" i="193"/>
  <c r="S45" i="193"/>
  <c r="Q45" i="193"/>
  <c r="O45" i="193"/>
  <c r="M45" i="193"/>
  <c r="K45" i="193"/>
  <c r="I45" i="193"/>
  <c r="G45" i="193"/>
  <c r="E45" i="193"/>
  <c r="S44" i="193"/>
  <c r="Q44" i="193"/>
  <c r="O44" i="193"/>
  <c r="M44" i="193"/>
  <c r="K44" i="193"/>
  <c r="I44" i="193"/>
  <c r="G44" i="193"/>
  <c r="E44" i="193"/>
  <c r="S43" i="193"/>
  <c r="Q43" i="193"/>
  <c r="O43" i="193"/>
  <c r="M43" i="193"/>
  <c r="K43" i="193"/>
  <c r="I43" i="193"/>
  <c r="G43" i="193"/>
  <c r="E43" i="193"/>
  <c r="S42" i="193"/>
  <c r="Q42" i="193"/>
  <c r="O42" i="193"/>
  <c r="M42" i="193"/>
  <c r="K42" i="193"/>
  <c r="I42" i="193"/>
  <c r="G42" i="193"/>
  <c r="E42" i="193"/>
  <c r="S41" i="193"/>
  <c r="Q41" i="193"/>
  <c r="O41" i="193"/>
  <c r="M41" i="193"/>
  <c r="K41" i="193"/>
  <c r="I41" i="193"/>
  <c r="G41" i="193"/>
  <c r="E41" i="193"/>
  <c r="S40" i="193"/>
  <c r="Q40" i="193"/>
  <c r="O40" i="193"/>
  <c r="M40" i="193"/>
  <c r="K40" i="193"/>
  <c r="I40" i="193"/>
  <c r="G40" i="193"/>
  <c r="E40" i="193"/>
  <c r="S39" i="193"/>
  <c r="Q39" i="193"/>
  <c r="O39" i="193"/>
  <c r="M39" i="193"/>
  <c r="K39" i="193"/>
  <c r="I39" i="193"/>
  <c r="G39" i="193"/>
  <c r="E39" i="193"/>
  <c r="R38" i="193"/>
  <c r="P38" i="193"/>
  <c r="N38" i="193"/>
  <c r="L38" i="193"/>
  <c r="J38" i="193"/>
  <c r="H38" i="193"/>
  <c r="F38" i="193"/>
  <c r="D38" i="193"/>
  <c r="C38" i="193"/>
  <c r="S37" i="193"/>
  <c r="Q37" i="193"/>
  <c r="O37" i="193"/>
  <c r="M37" i="193"/>
  <c r="K37" i="193"/>
  <c r="I37" i="193"/>
  <c r="G37" i="193"/>
  <c r="E37" i="193"/>
  <c r="S36" i="193"/>
  <c r="Q36" i="193"/>
  <c r="O36" i="193"/>
  <c r="M36" i="193"/>
  <c r="K36" i="193"/>
  <c r="I36" i="193"/>
  <c r="G36" i="193"/>
  <c r="E36" i="193"/>
  <c r="S35" i="193"/>
  <c r="Q35" i="193"/>
  <c r="O35" i="193"/>
  <c r="M35" i="193"/>
  <c r="K35" i="193"/>
  <c r="I35" i="193"/>
  <c r="G35" i="193"/>
  <c r="E35" i="193"/>
  <c r="S34" i="193"/>
  <c r="Q34" i="193"/>
  <c r="O34" i="193"/>
  <c r="M34" i="193"/>
  <c r="K34" i="193"/>
  <c r="I34" i="193"/>
  <c r="G34" i="193"/>
  <c r="E34" i="193"/>
  <c r="R33" i="193"/>
  <c r="P33" i="193"/>
  <c r="N33" i="193"/>
  <c r="L33" i="193"/>
  <c r="J33" i="193"/>
  <c r="H33" i="193"/>
  <c r="F33" i="193"/>
  <c r="D33" i="193"/>
  <c r="C33" i="193"/>
  <c r="S33" i="193" s="1"/>
  <c r="S32" i="193"/>
  <c r="Q32" i="193"/>
  <c r="O32" i="193"/>
  <c r="M32" i="193"/>
  <c r="K32" i="193"/>
  <c r="I32" i="193"/>
  <c r="G32" i="193"/>
  <c r="E32" i="193"/>
  <c r="S31" i="193"/>
  <c r="Q31" i="193"/>
  <c r="O31" i="193"/>
  <c r="M31" i="193"/>
  <c r="K31" i="193"/>
  <c r="I31" i="193"/>
  <c r="G31" i="193"/>
  <c r="E31" i="193"/>
  <c r="S30" i="193"/>
  <c r="Q30" i="193"/>
  <c r="O30" i="193"/>
  <c r="M30" i="193"/>
  <c r="K30" i="193"/>
  <c r="I30" i="193"/>
  <c r="G30" i="193"/>
  <c r="E30" i="193"/>
  <c r="S29" i="193"/>
  <c r="Q29" i="193"/>
  <c r="O29" i="193"/>
  <c r="M29" i="193"/>
  <c r="K29" i="193"/>
  <c r="I29" i="193"/>
  <c r="G29" i="193"/>
  <c r="E29" i="193"/>
  <c r="S28" i="193"/>
  <c r="Q28" i="193"/>
  <c r="O28" i="193"/>
  <c r="M28" i="193"/>
  <c r="K28" i="193"/>
  <c r="I28" i="193"/>
  <c r="G28" i="193"/>
  <c r="E28" i="193"/>
  <c r="S27" i="193"/>
  <c r="Q27" i="193"/>
  <c r="O27" i="193"/>
  <c r="M27" i="193"/>
  <c r="K27" i="193"/>
  <c r="I27" i="193"/>
  <c r="G27" i="193"/>
  <c r="E27" i="193"/>
  <c r="S26" i="193"/>
  <c r="Q26" i="193"/>
  <c r="O26" i="193"/>
  <c r="M26" i="193"/>
  <c r="K26" i="193"/>
  <c r="I26" i="193"/>
  <c r="G26" i="193"/>
  <c r="E26" i="193"/>
  <c r="S25" i="193"/>
  <c r="Q25" i="193"/>
  <c r="O25" i="193"/>
  <c r="M25" i="193"/>
  <c r="K25" i="193"/>
  <c r="I25" i="193"/>
  <c r="G25" i="193"/>
  <c r="E25" i="193"/>
  <c r="R24" i="193"/>
  <c r="P24" i="193"/>
  <c r="N24" i="193"/>
  <c r="L24" i="193"/>
  <c r="J24" i="193"/>
  <c r="H24" i="193"/>
  <c r="F24" i="193"/>
  <c r="D24" i="193"/>
  <c r="C24" i="193"/>
  <c r="S23" i="193"/>
  <c r="Q23" i="193"/>
  <c r="O23" i="193"/>
  <c r="M23" i="193"/>
  <c r="K23" i="193"/>
  <c r="I23" i="193"/>
  <c r="G23" i="193"/>
  <c r="E23" i="193"/>
  <c r="S22" i="193"/>
  <c r="Q22" i="193"/>
  <c r="O22" i="193"/>
  <c r="M22" i="193"/>
  <c r="K22" i="193"/>
  <c r="I22" i="193"/>
  <c r="G22" i="193"/>
  <c r="E22" i="193"/>
  <c r="S21" i="193"/>
  <c r="Q21" i="193"/>
  <c r="O21" i="193"/>
  <c r="M21" i="193"/>
  <c r="K21" i="193"/>
  <c r="I21" i="193"/>
  <c r="G21" i="193"/>
  <c r="E21" i="193"/>
  <c r="S20" i="193"/>
  <c r="Q20" i="193"/>
  <c r="O20" i="193"/>
  <c r="M20" i="193"/>
  <c r="K20" i="193"/>
  <c r="I20" i="193"/>
  <c r="G20" i="193"/>
  <c r="E20" i="193"/>
  <c r="R19" i="193"/>
  <c r="P19" i="193"/>
  <c r="N19" i="193"/>
  <c r="L19" i="193"/>
  <c r="J19" i="193"/>
  <c r="H19" i="193"/>
  <c r="H7" i="193" s="1"/>
  <c r="F19" i="193"/>
  <c r="D19" i="193"/>
  <c r="C19" i="193"/>
  <c r="S19" i="193" s="1"/>
  <c r="S18" i="193"/>
  <c r="Q18" i="193"/>
  <c r="O18" i="193"/>
  <c r="M18" i="193"/>
  <c r="K18" i="193"/>
  <c r="I18" i="193"/>
  <c r="G18" i="193"/>
  <c r="E18" i="193"/>
  <c r="S17" i="193"/>
  <c r="Q17" i="193"/>
  <c r="O17" i="193"/>
  <c r="M17" i="193"/>
  <c r="K17" i="193"/>
  <c r="I17" i="193"/>
  <c r="G17" i="193"/>
  <c r="E17" i="193"/>
  <c r="S16" i="193"/>
  <c r="Q16" i="193"/>
  <c r="O16" i="193"/>
  <c r="M16" i="193"/>
  <c r="K16" i="193"/>
  <c r="I16" i="193"/>
  <c r="G16" i="193"/>
  <c r="E16" i="193"/>
  <c r="S15" i="193"/>
  <c r="Q15" i="193"/>
  <c r="O15" i="193"/>
  <c r="M15" i="193"/>
  <c r="K15" i="193"/>
  <c r="I15" i="193"/>
  <c r="G15" i="193"/>
  <c r="E15" i="193"/>
  <c r="S14" i="193"/>
  <c r="Q14" i="193"/>
  <c r="O14" i="193"/>
  <c r="M14" i="193"/>
  <c r="K14" i="193"/>
  <c r="I14" i="193"/>
  <c r="G14" i="193"/>
  <c r="E14" i="193"/>
  <c r="R13" i="193"/>
  <c r="R7" i="193" s="1"/>
  <c r="P13" i="193"/>
  <c r="N13" i="193"/>
  <c r="L13" i="193"/>
  <c r="J13" i="193"/>
  <c r="J7" i="193" s="1"/>
  <c r="H13" i="193"/>
  <c r="F13" i="193"/>
  <c r="D13" i="193"/>
  <c r="C13" i="193"/>
  <c r="C7" i="193" s="1"/>
  <c r="S12" i="193"/>
  <c r="Q12" i="193"/>
  <c r="O12" i="193"/>
  <c r="M12" i="193"/>
  <c r="K12" i="193"/>
  <c r="I12" i="193"/>
  <c r="G12" i="193"/>
  <c r="E12" i="193"/>
  <c r="S11" i="193"/>
  <c r="Q11" i="193"/>
  <c r="O11" i="193"/>
  <c r="M11" i="193"/>
  <c r="K11" i="193"/>
  <c r="I11" i="193"/>
  <c r="G11" i="193"/>
  <c r="E11" i="193"/>
  <c r="S10" i="193"/>
  <c r="Q10" i="193"/>
  <c r="O10" i="193"/>
  <c r="M10" i="193"/>
  <c r="K10" i="193"/>
  <c r="I10" i="193"/>
  <c r="G10" i="193"/>
  <c r="E10" i="193"/>
  <c r="S9" i="193"/>
  <c r="Q9" i="193"/>
  <c r="O9" i="193"/>
  <c r="M9" i="193"/>
  <c r="K9" i="193"/>
  <c r="I9" i="193"/>
  <c r="G9" i="193"/>
  <c r="E9" i="193"/>
  <c r="R8" i="193"/>
  <c r="P8" i="193"/>
  <c r="P7" i="193" s="1"/>
  <c r="N8" i="193"/>
  <c r="L8" i="193"/>
  <c r="L7" i="193" s="1"/>
  <c r="J8" i="193"/>
  <c r="H8" i="193"/>
  <c r="F8" i="193"/>
  <c r="D8" i="193"/>
  <c r="D7" i="193" s="1"/>
  <c r="C8" i="193"/>
  <c r="S8" i="193" s="1"/>
  <c r="N7" i="193"/>
  <c r="F7" i="193"/>
  <c r="J37" i="192"/>
  <c r="H37" i="192"/>
  <c r="F37" i="192"/>
  <c r="D37" i="192"/>
  <c r="C37" i="192"/>
  <c r="J32" i="192"/>
  <c r="H32" i="192"/>
  <c r="F32" i="192"/>
  <c r="D32" i="192"/>
  <c r="C32" i="192"/>
  <c r="K32" i="192" s="1"/>
  <c r="J23" i="192"/>
  <c r="H23" i="192"/>
  <c r="F23" i="192"/>
  <c r="D23" i="192"/>
  <c r="C23" i="192"/>
  <c r="J18" i="192"/>
  <c r="H18" i="192"/>
  <c r="F18" i="192"/>
  <c r="D18" i="192"/>
  <c r="C18" i="192"/>
  <c r="K18" i="192" s="1"/>
  <c r="J12" i="192"/>
  <c r="H12" i="192"/>
  <c r="F12" i="192"/>
  <c r="D12" i="192"/>
  <c r="C12" i="192"/>
  <c r="K12" i="192" s="1"/>
  <c r="J7" i="192"/>
  <c r="H7" i="192"/>
  <c r="F7" i="192"/>
  <c r="D7" i="192"/>
  <c r="C7" i="192"/>
  <c r="C6" i="192" s="1"/>
  <c r="S54" i="191"/>
  <c r="Q54" i="191"/>
  <c r="O54" i="191"/>
  <c r="M54" i="191"/>
  <c r="K54" i="191"/>
  <c r="I54" i="191"/>
  <c r="G54" i="191"/>
  <c r="E54" i="191"/>
  <c r="S53" i="191"/>
  <c r="Q53" i="191"/>
  <c r="O53" i="191"/>
  <c r="M53" i="191"/>
  <c r="K53" i="191"/>
  <c r="I53" i="191"/>
  <c r="G53" i="191"/>
  <c r="E53" i="191"/>
  <c r="S52" i="191"/>
  <c r="Q52" i="191"/>
  <c r="O52" i="191"/>
  <c r="M52" i="191"/>
  <c r="K52" i="191"/>
  <c r="I52" i="191"/>
  <c r="G52" i="191"/>
  <c r="E52" i="191"/>
  <c r="S51" i="191"/>
  <c r="Q51" i="191"/>
  <c r="O51" i="191"/>
  <c r="M51" i="191"/>
  <c r="K51" i="191"/>
  <c r="I51" i="191"/>
  <c r="G51" i="191"/>
  <c r="E51" i="191"/>
  <c r="S50" i="191"/>
  <c r="Q50" i="191"/>
  <c r="O50" i="191"/>
  <c r="M50" i="191"/>
  <c r="K50" i="191"/>
  <c r="I50" i="191"/>
  <c r="G50" i="191"/>
  <c r="E50" i="191"/>
  <c r="S49" i="191"/>
  <c r="Q49" i="191"/>
  <c r="O49" i="191"/>
  <c r="M49" i="191"/>
  <c r="K49" i="191"/>
  <c r="I49" i="191"/>
  <c r="G49" i="191"/>
  <c r="E49" i="191"/>
  <c r="S48" i="191"/>
  <c r="Q48" i="191"/>
  <c r="O48" i="191"/>
  <c r="M48" i="191"/>
  <c r="K48" i="191"/>
  <c r="I48" i="191"/>
  <c r="G48" i="191"/>
  <c r="E48" i="191"/>
  <c r="S47" i="191"/>
  <c r="Q47" i="191"/>
  <c r="O47" i="191"/>
  <c r="M47" i="191"/>
  <c r="K47" i="191"/>
  <c r="I47" i="191"/>
  <c r="G47" i="191"/>
  <c r="E47" i="191"/>
  <c r="S46" i="191"/>
  <c r="Q46" i="191"/>
  <c r="O46" i="191"/>
  <c r="M46" i="191"/>
  <c r="K46" i="191"/>
  <c r="I46" i="191"/>
  <c r="G46" i="191"/>
  <c r="E46" i="191"/>
  <c r="S45" i="191"/>
  <c r="Q45" i="191"/>
  <c r="O45" i="191"/>
  <c r="M45" i="191"/>
  <c r="K45" i="191"/>
  <c r="I45" i="191"/>
  <c r="G45" i="191"/>
  <c r="E45" i="191"/>
  <c r="S44" i="191"/>
  <c r="Q44" i="191"/>
  <c r="O44" i="191"/>
  <c r="M44" i="191"/>
  <c r="K44" i="191"/>
  <c r="I44" i="191"/>
  <c r="G44" i="191"/>
  <c r="E44" i="191"/>
  <c r="S43" i="191"/>
  <c r="Q43" i="191"/>
  <c r="O43" i="191"/>
  <c r="M43" i="191"/>
  <c r="K43" i="191"/>
  <c r="I43" i="191"/>
  <c r="G43" i="191"/>
  <c r="E43" i="191"/>
  <c r="S42" i="191"/>
  <c r="Q42" i="191"/>
  <c r="O42" i="191"/>
  <c r="M42" i="191"/>
  <c r="K42" i="191"/>
  <c r="I42" i="191"/>
  <c r="G42" i="191"/>
  <c r="E42" i="191"/>
  <c r="S41" i="191"/>
  <c r="Q41" i="191"/>
  <c r="O41" i="191"/>
  <c r="M41" i="191"/>
  <c r="K41" i="191"/>
  <c r="I41" i="191"/>
  <c r="G41" i="191"/>
  <c r="E41" i="191"/>
  <c r="S40" i="191"/>
  <c r="Q40" i="191"/>
  <c r="O40" i="191"/>
  <c r="M40" i="191"/>
  <c r="K40" i="191"/>
  <c r="I40" i="191"/>
  <c r="G40" i="191"/>
  <c r="E40" i="191"/>
  <c r="S39" i="191"/>
  <c r="Q39" i="191"/>
  <c r="O39" i="191"/>
  <c r="M39" i="191"/>
  <c r="K39" i="191"/>
  <c r="I39" i="191"/>
  <c r="G39" i="191"/>
  <c r="E39" i="191"/>
  <c r="S38" i="191"/>
  <c r="Q38" i="191"/>
  <c r="O38" i="191"/>
  <c r="M38" i="191"/>
  <c r="K38" i="191"/>
  <c r="I38" i="191"/>
  <c r="G38" i="191"/>
  <c r="E38" i="191"/>
  <c r="R37" i="191"/>
  <c r="P37" i="191"/>
  <c r="N37" i="191"/>
  <c r="L37" i="191"/>
  <c r="J37" i="191"/>
  <c r="H37" i="191"/>
  <c r="F37" i="191"/>
  <c r="D37" i="191"/>
  <c r="C37" i="191"/>
  <c r="S36" i="191"/>
  <c r="Q36" i="191"/>
  <c r="O36" i="191"/>
  <c r="M36" i="191"/>
  <c r="K36" i="191"/>
  <c r="I36" i="191"/>
  <c r="G36" i="191"/>
  <c r="E36" i="191"/>
  <c r="S35" i="191"/>
  <c r="Q35" i="191"/>
  <c r="O35" i="191"/>
  <c r="M35" i="191"/>
  <c r="K35" i="191"/>
  <c r="I35" i="191"/>
  <c r="G35" i="191"/>
  <c r="E35" i="191"/>
  <c r="S34" i="191"/>
  <c r="Q34" i="191"/>
  <c r="O34" i="191"/>
  <c r="M34" i="191"/>
  <c r="K34" i="191"/>
  <c r="I34" i="191"/>
  <c r="G34" i="191"/>
  <c r="E34" i="191"/>
  <c r="S33" i="191"/>
  <c r="Q33" i="191"/>
  <c r="O33" i="191"/>
  <c r="M33" i="191"/>
  <c r="K33" i="191"/>
  <c r="I33" i="191"/>
  <c r="G33" i="191"/>
  <c r="E33" i="191"/>
  <c r="R32" i="191"/>
  <c r="P32" i="191"/>
  <c r="N32" i="191"/>
  <c r="L32" i="191"/>
  <c r="J32" i="191"/>
  <c r="H32" i="191"/>
  <c r="F32" i="191"/>
  <c r="D32" i="191"/>
  <c r="C32" i="191"/>
  <c r="S32" i="191" s="1"/>
  <c r="S31" i="191"/>
  <c r="Q31" i="191"/>
  <c r="O31" i="191"/>
  <c r="M31" i="191"/>
  <c r="K31" i="191"/>
  <c r="I31" i="191"/>
  <c r="G31" i="191"/>
  <c r="E31" i="191"/>
  <c r="S30" i="191"/>
  <c r="Q30" i="191"/>
  <c r="O30" i="191"/>
  <c r="M30" i="191"/>
  <c r="K30" i="191"/>
  <c r="I30" i="191"/>
  <c r="G30" i="191"/>
  <c r="E30" i="191"/>
  <c r="S29" i="191"/>
  <c r="Q29" i="191"/>
  <c r="O29" i="191"/>
  <c r="M29" i="191"/>
  <c r="K29" i="191"/>
  <c r="I29" i="191"/>
  <c r="G29" i="191"/>
  <c r="E29" i="191"/>
  <c r="S28" i="191"/>
  <c r="Q28" i="191"/>
  <c r="O28" i="191"/>
  <c r="M28" i="191"/>
  <c r="K28" i="191"/>
  <c r="I28" i="191"/>
  <c r="G28" i="191"/>
  <c r="E28" i="191"/>
  <c r="S27" i="191"/>
  <c r="Q27" i="191"/>
  <c r="O27" i="191"/>
  <c r="M27" i="191"/>
  <c r="K27" i="191"/>
  <c r="I27" i="191"/>
  <c r="G27" i="191"/>
  <c r="E27" i="191"/>
  <c r="S26" i="191"/>
  <c r="Q26" i="191"/>
  <c r="O26" i="191"/>
  <c r="M26" i="191"/>
  <c r="K26" i="191"/>
  <c r="I26" i="191"/>
  <c r="G26" i="191"/>
  <c r="E26" i="191"/>
  <c r="S25" i="191"/>
  <c r="Q25" i="191"/>
  <c r="O25" i="191"/>
  <c r="M25" i="191"/>
  <c r="K25" i="191"/>
  <c r="I25" i="191"/>
  <c r="G25" i="191"/>
  <c r="E25" i="191"/>
  <c r="S24" i="191"/>
  <c r="Q24" i="191"/>
  <c r="O24" i="191"/>
  <c r="M24" i="191"/>
  <c r="K24" i="191"/>
  <c r="I24" i="191"/>
  <c r="G24" i="191"/>
  <c r="E24" i="191"/>
  <c r="R23" i="191"/>
  <c r="P23" i="191"/>
  <c r="N23" i="191"/>
  <c r="L23" i="191"/>
  <c r="J23" i="191"/>
  <c r="H23" i="191"/>
  <c r="F23" i="191"/>
  <c r="D23" i="191"/>
  <c r="C23" i="191"/>
  <c r="S22" i="191"/>
  <c r="Q22" i="191"/>
  <c r="O22" i="191"/>
  <c r="M22" i="191"/>
  <c r="K22" i="191"/>
  <c r="I22" i="191"/>
  <c r="G22" i="191"/>
  <c r="E22" i="191"/>
  <c r="S21" i="191"/>
  <c r="Q21" i="191"/>
  <c r="O21" i="191"/>
  <c r="M21" i="191"/>
  <c r="K21" i="191"/>
  <c r="I21" i="191"/>
  <c r="G21" i="191"/>
  <c r="E21" i="191"/>
  <c r="S20" i="191"/>
  <c r="Q20" i="191"/>
  <c r="O20" i="191"/>
  <c r="M20" i="191"/>
  <c r="K20" i="191"/>
  <c r="I20" i="191"/>
  <c r="G20" i="191"/>
  <c r="E20" i="191"/>
  <c r="S19" i="191"/>
  <c r="Q19" i="191"/>
  <c r="O19" i="191"/>
  <c r="M19" i="191"/>
  <c r="K19" i="191"/>
  <c r="I19" i="191"/>
  <c r="G19" i="191"/>
  <c r="E19" i="191"/>
  <c r="R18" i="191"/>
  <c r="P18" i="191"/>
  <c r="N18" i="191"/>
  <c r="L18" i="191"/>
  <c r="J18" i="191"/>
  <c r="H18" i="191"/>
  <c r="F18" i="191"/>
  <c r="D18" i="191"/>
  <c r="C18" i="191"/>
  <c r="S18" i="191" s="1"/>
  <c r="S17" i="191"/>
  <c r="Q17" i="191"/>
  <c r="O17" i="191"/>
  <c r="M17" i="191"/>
  <c r="K17" i="191"/>
  <c r="I17" i="191"/>
  <c r="G17" i="191"/>
  <c r="E17" i="191"/>
  <c r="S16" i="191"/>
  <c r="Q16" i="191"/>
  <c r="O16" i="191"/>
  <c r="M16" i="191"/>
  <c r="K16" i="191"/>
  <c r="I16" i="191"/>
  <c r="G16" i="191"/>
  <c r="E16" i="191"/>
  <c r="S15" i="191"/>
  <c r="Q15" i="191"/>
  <c r="O15" i="191"/>
  <c r="M15" i="191"/>
  <c r="K15" i="191"/>
  <c r="I15" i="191"/>
  <c r="G15" i="191"/>
  <c r="E15" i="191"/>
  <c r="S14" i="191"/>
  <c r="Q14" i="191"/>
  <c r="O14" i="191"/>
  <c r="M14" i="191"/>
  <c r="K14" i="191"/>
  <c r="I14" i="191"/>
  <c r="G14" i="191"/>
  <c r="E14" i="191"/>
  <c r="S13" i="191"/>
  <c r="Q13" i="191"/>
  <c r="O13" i="191"/>
  <c r="M13" i="191"/>
  <c r="K13" i="191"/>
  <c r="I13" i="191"/>
  <c r="G13" i="191"/>
  <c r="E13" i="191"/>
  <c r="R12" i="191"/>
  <c r="P12" i="191"/>
  <c r="N12" i="191"/>
  <c r="L12" i="191"/>
  <c r="L6" i="191" s="1"/>
  <c r="J12" i="191"/>
  <c r="H12" i="191"/>
  <c r="F12" i="191"/>
  <c r="D12" i="191"/>
  <c r="D6" i="191" s="1"/>
  <c r="C12" i="191"/>
  <c r="S11" i="191"/>
  <c r="Q11" i="191"/>
  <c r="O11" i="191"/>
  <c r="M11" i="191"/>
  <c r="K11" i="191"/>
  <c r="I11" i="191"/>
  <c r="G11" i="191"/>
  <c r="E11" i="191"/>
  <c r="S10" i="191"/>
  <c r="Q10" i="191"/>
  <c r="O10" i="191"/>
  <c r="M10" i="191"/>
  <c r="K10" i="191"/>
  <c r="I10" i="191"/>
  <c r="G10" i="191"/>
  <c r="E10" i="191"/>
  <c r="S9" i="191"/>
  <c r="Q9" i="191"/>
  <c r="O9" i="191"/>
  <c r="M9" i="191"/>
  <c r="K9" i="191"/>
  <c r="I9" i="191"/>
  <c r="G9" i="191"/>
  <c r="E9" i="191"/>
  <c r="S8" i="191"/>
  <c r="Q8" i="191"/>
  <c r="O8" i="191"/>
  <c r="M8" i="191"/>
  <c r="K8" i="191"/>
  <c r="I8" i="191"/>
  <c r="G8" i="191"/>
  <c r="E8" i="191"/>
  <c r="R7" i="191"/>
  <c r="R6" i="191" s="1"/>
  <c r="P7" i="191"/>
  <c r="N7" i="191"/>
  <c r="N6" i="191" s="1"/>
  <c r="L7" i="191"/>
  <c r="J7" i="191"/>
  <c r="J6" i="191" s="1"/>
  <c r="H7" i="191"/>
  <c r="F7" i="191"/>
  <c r="F6" i="191" s="1"/>
  <c r="D7" i="191"/>
  <c r="C7" i="191"/>
  <c r="S7" i="191" s="1"/>
  <c r="P6" i="191"/>
  <c r="H6" i="191"/>
  <c r="S55" i="190"/>
  <c r="Q55" i="190"/>
  <c r="O55" i="190"/>
  <c r="M55" i="190"/>
  <c r="K55" i="190"/>
  <c r="I55" i="190"/>
  <c r="G55" i="190"/>
  <c r="E55" i="190"/>
  <c r="S54" i="190"/>
  <c r="Q54" i="190"/>
  <c r="O54" i="190"/>
  <c r="M54" i="190"/>
  <c r="K54" i="190"/>
  <c r="I54" i="190"/>
  <c r="G54" i="190"/>
  <c r="E54" i="190"/>
  <c r="S53" i="190"/>
  <c r="Q53" i="190"/>
  <c r="O53" i="190"/>
  <c r="M53" i="190"/>
  <c r="K53" i="190"/>
  <c r="I53" i="190"/>
  <c r="G53" i="190"/>
  <c r="E53" i="190"/>
  <c r="S52" i="190"/>
  <c r="Q52" i="190"/>
  <c r="O52" i="190"/>
  <c r="M52" i="190"/>
  <c r="K52" i="190"/>
  <c r="I52" i="190"/>
  <c r="G52" i="190"/>
  <c r="E52" i="190"/>
  <c r="S51" i="190"/>
  <c r="Q51" i="190"/>
  <c r="O51" i="190"/>
  <c r="M51" i="190"/>
  <c r="K51" i="190"/>
  <c r="I51" i="190"/>
  <c r="G51" i="190"/>
  <c r="E51" i="190"/>
  <c r="S50" i="190"/>
  <c r="Q50" i="190"/>
  <c r="O50" i="190"/>
  <c r="M50" i="190"/>
  <c r="K50" i="190"/>
  <c r="I50" i="190"/>
  <c r="G50" i="190"/>
  <c r="E50" i="190"/>
  <c r="S49" i="190"/>
  <c r="Q49" i="190"/>
  <c r="O49" i="190"/>
  <c r="M49" i="190"/>
  <c r="K49" i="190"/>
  <c r="I49" i="190"/>
  <c r="G49" i="190"/>
  <c r="E49" i="190"/>
  <c r="S48" i="190"/>
  <c r="Q48" i="190"/>
  <c r="O48" i="190"/>
  <c r="M48" i="190"/>
  <c r="K48" i="190"/>
  <c r="I48" i="190"/>
  <c r="G48" i="190"/>
  <c r="E48" i="190"/>
  <c r="S47" i="190"/>
  <c r="Q47" i="190"/>
  <c r="O47" i="190"/>
  <c r="M47" i="190"/>
  <c r="K47" i="190"/>
  <c r="I47" i="190"/>
  <c r="G47" i="190"/>
  <c r="E47" i="190"/>
  <c r="S46" i="190"/>
  <c r="Q46" i="190"/>
  <c r="O46" i="190"/>
  <c r="M46" i="190"/>
  <c r="K46" i="190"/>
  <c r="I46" i="190"/>
  <c r="G46" i="190"/>
  <c r="E46" i="190"/>
  <c r="S45" i="190"/>
  <c r="Q45" i="190"/>
  <c r="O45" i="190"/>
  <c r="M45" i="190"/>
  <c r="K45" i="190"/>
  <c r="I45" i="190"/>
  <c r="G45" i="190"/>
  <c r="E45" i="190"/>
  <c r="S44" i="190"/>
  <c r="Q44" i="190"/>
  <c r="O44" i="190"/>
  <c r="M44" i="190"/>
  <c r="K44" i="190"/>
  <c r="I44" i="190"/>
  <c r="G44" i="190"/>
  <c r="E44" i="190"/>
  <c r="S43" i="190"/>
  <c r="Q43" i="190"/>
  <c r="O43" i="190"/>
  <c r="M43" i="190"/>
  <c r="K43" i="190"/>
  <c r="I43" i="190"/>
  <c r="G43" i="190"/>
  <c r="E43" i="190"/>
  <c r="S42" i="190"/>
  <c r="Q42" i="190"/>
  <c r="O42" i="190"/>
  <c r="M42" i="190"/>
  <c r="K42" i="190"/>
  <c r="I42" i="190"/>
  <c r="G42" i="190"/>
  <c r="E42" i="190"/>
  <c r="S41" i="190"/>
  <c r="Q41" i="190"/>
  <c r="O41" i="190"/>
  <c r="M41" i="190"/>
  <c r="K41" i="190"/>
  <c r="I41" i="190"/>
  <c r="G41" i="190"/>
  <c r="E41" i="190"/>
  <c r="S40" i="190"/>
  <c r="Q40" i="190"/>
  <c r="O40" i="190"/>
  <c r="M40" i="190"/>
  <c r="K40" i="190"/>
  <c r="I40" i="190"/>
  <c r="G40" i="190"/>
  <c r="E40" i="190"/>
  <c r="S39" i="190"/>
  <c r="Q39" i="190"/>
  <c r="O39" i="190"/>
  <c r="M39" i="190"/>
  <c r="K39" i="190"/>
  <c r="I39" i="190"/>
  <c r="G39" i="190"/>
  <c r="E39" i="190"/>
  <c r="R38" i="190"/>
  <c r="P38" i="190"/>
  <c r="N38" i="190"/>
  <c r="L38" i="190"/>
  <c r="J38" i="190"/>
  <c r="H38" i="190"/>
  <c r="F38" i="190"/>
  <c r="D38" i="190"/>
  <c r="C38" i="190"/>
  <c r="S37" i="190"/>
  <c r="Q37" i="190"/>
  <c r="O37" i="190"/>
  <c r="M37" i="190"/>
  <c r="K37" i="190"/>
  <c r="I37" i="190"/>
  <c r="G37" i="190"/>
  <c r="E37" i="190"/>
  <c r="S36" i="190"/>
  <c r="Q36" i="190"/>
  <c r="O36" i="190"/>
  <c r="M36" i="190"/>
  <c r="K36" i="190"/>
  <c r="I36" i="190"/>
  <c r="G36" i="190"/>
  <c r="E36" i="190"/>
  <c r="S35" i="190"/>
  <c r="Q35" i="190"/>
  <c r="O35" i="190"/>
  <c r="M35" i="190"/>
  <c r="K35" i="190"/>
  <c r="I35" i="190"/>
  <c r="G35" i="190"/>
  <c r="E35" i="190"/>
  <c r="S34" i="190"/>
  <c r="Q34" i="190"/>
  <c r="O34" i="190"/>
  <c r="M34" i="190"/>
  <c r="K34" i="190"/>
  <c r="I34" i="190"/>
  <c r="G34" i="190"/>
  <c r="E34" i="190"/>
  <c r="R33" i="190"/>
  <c r="P33" i="190"/>
  <c r="N33" i="190"/>
  <c r="L33" i="190"/>
  <c r="J33" i="190"/>
  <c r="H33" i="190"/>
  <c r="F33" i="190"/>
  <c r="D33" i="190"/>
  <c r="C33" i="190"/>
  <c r="S33" i="190" s="1"/>
  <c r="S32" i="190"/>
  <c r="Q32" i="190"/>
  <c r="O32" i="190"/>
  <c r="M32" i="190"/>
  <c r="K32" i="190"/>
  <c r="I32" i="190"/>
  <c r="G32" i="190"/>
  <c r="E32" i="190"/>
  <c r="S31" i="190"/>
  <c r="Q31" i="190"/>
  <c r="O31" i="190"/>
  <c r="M31" i="190"/>
  <c r="K31" i="190"/>
  <c r="I31" i="190"/>
  <c r="G31" i="190"/>
  <c r="E31" i="190"/>
  <c r="S30" i="190"/>
  <c r="Q30" i="190"/>
  <c r="O30" i="190"/>
  <c r="M30" i="190"/>
  <c r="K30" i="190"/>
  <c r="I30" i="190"/>
  <c r="G30" i="190"/>
  <c r="E30" i="190"/>
  <c r="S29" i="190"/>
  <c r="Q29" i="190"/>
  <c r="O29" i="190"/>
  <c r="M29" i="190"/>
  <c r="K29" i="190"/>
  <c r="I29" i="190"/>
  <c r="G29" i="190"/>
  <c r="E29" i="190"/>
  <c r="S28" i="190"/>
  <c r="Q28" i="190"/>
  <c r="O28" i="190"/>
  <c r="M28" i="190"/>
  <c r="K28" i="190"/>
  <c r="I28" i="190"/>
  <c r="G28" i="190"/>
  <c r="E28" i="190"/>
  <c r="S27" i="190"/>
  <c r="Q27" i="190"/>
  <c r="O27" i="190"/>
  <c r="M27" i="190"/>
  <c r="K27" i="190"/>
  <c r="I27" i="190"/>
  <c r="G27" i="190"/>
  <c r="E27" i="190"/>
  <c r="S26" i="190"/>
  <c r="Q26" i="190"/>
  <c r="O26" i="190"/>
  <c r="M26" i="190"/>
  <c r="K26" i="190"/>
  <c r="I26" i="190"/>
  <c r="G26" i="190"/>
  <c r="E26" i="190"/>
  <c r="S25" i="190"/>
  <c r="Q25" i="190"/>
  <c r="O25" i="190"/>
  <c r="M25" i="190"/>
  <c r="K25" i="190"/>
  <c r="I25" i="190"/>
  <c r="G25" i="190"/>
  <c r="E25" i="190"/>
  <c r="R24" i="190"/>
  <c r="P24" i="190"/>
  <c r="N24" i="190"/>
  <c r="L24" i="190"/>
  <c r="J24" i="190"/>
  <c r="H24" i="190"/>
  <c r="F24" i="190"/>
  <c r="D24" i="190"/>
  <c r="C24" i="190"/>
  <c r="S23" i="190"/>
  <c r="Q23" i="190"/>
  <c r="O23" i="190"/>
  <c r="M23" i="190"/>
  <c r="K23" i="190"/>
  <c r="I23" i="190"/>
  <c r="G23" i="190"/>
  <c r="E23" i="190"/>
  <c r="S22" i="190"/>
  <c r="Q22" i="190"/>
  <c r="O22" i="190"/>
  <c r="M22" i="190"/>
  <c r="K22" i="190"/>
  <c r="I22" i="190"/>
  <c r="G22" i="190"/>
  <c r="E22" i="190"/>
  <c r="S21" i="190"/>
  <c r="Q21" i="190"/>
  <c r="O21" i="190"/>
  <c r="M21" i="190"/>
  <c r="K21" i="190"/>
  <c r="I21" i="190"/>
  <c r="G21" i="190"/>
  <c r="E21" i="190"/>
  <c r="S20" i="190"/>
  <c r="Q20" i="190"/>
  <c r="O20" i="190"/>
  <c r="M20" i="190"/>
  <c r="K20" i="190"/>
  <c r="I20" i="190"/>
  <c r="G20" i="190"/>
  <c r="E20" i="190"/>
  <c r="R19" i="190"/>
  <c r="P19" i="190"/>
  <c r="N19" i="190"/>
  <c r="N7" i="190" s="1"/>
  <c r="L19" i="190"/>
  <c r="J19" i="190"/>
  <c r="H19" i="190"/>
  <c r="F19" i="190"/>
  <c r="F7" i="190" s="1"/>
  <c r="D19" i="190"/>
  <c r="C19" i="190"/>
  <c r="S19" i="190" s="1"/>
  <c r="S18" i="190"/>
  <c r="Q18" i="190"/>
  <c r="O18" i="190"/>
  <c r="M18" i="190"/>
  <c r="K18" i="190"/>
  <c r="I18" i="190"/>
  <c r="G18" i="190"/>
  <c r="E18" i="190"/>
  <c r="S17" i="190"/>
  <c r="Q17" i="190"/>
  <c r="O17" i="190"/>
  <c r="M17" i="190"/>
  <c r="K17" i="190"/>
  <c r="I17" i="190"/>
  <c r="G17" i="190"/>
  <c r="E17" i="190"/>
  <c r="S16" i="190"/>
  <c r="Q16" i="190"/>
  <c r="O16" i="190"/>
  <c r="M16" i="190"/>
  <c r="K16" i="190"/>
  <c r="I16" i="190"/>
  <c r="G16" i="190"/>
  <c r="E16" i="190"/>
  <c r="S15" i="190"/>
  <c r="Q15" i="190"/>
  <c r="O15" i="190"/>
  <c r="M15" i="190"/>
  <c r="K15" i="190"/>
  <c r="I15" i="190"/>
  <c r="G15" i="190"/>
  <c r="E15" i="190"/>
  <c r="S14" i="190"/>
  <c r="Q14" i="190"/>
  <c r="O14" i="190"/>
  <c r="M14" i="190"/>
  <c r="K14" i="190"/>
  <c r="I14" i="190"/>
  <c r="G14" i="190"/>
  <c r="E14" i="190"/>
  <c r="R13" i="190"/>
  <c r="P13" i="190"/>
  <c r="N13" i="190"/>
  <c r="L13" i="190"/>
  <c r="J13" i="190"/>
  <c r="H13" i="190"/>
  <c r="H7" i="190" s="1"/>
  <c r="F13" i="190"/>
  <c r="D13" i="190"/>
  <c r="C13" i="190"/>
  <c r="S12" i="190"/>
  <c r="Q12" i="190"/>
  <c r="O12" i="190"/>
  <c r="M12" i="190"/>
  <c r="K12" i="190"/>
  <c r="I12" i="190"/>
  <c r="G12" i="190"/>
  <c r="E12" i="190"/>
  <c r="S11" i="190"/>
  <c r="Q11" i="190"/>
  <c r="O11" i="190"/>
  <c r="M11" i="190"/>
  <c r="K11" i="190"/>
  <c r="I11" i="190"/>
  <c r="G11" i="190"/>
  <c r="E11" i="190"/>
  <c r="S10" i="190"/>
  <c r="Q10" i="190"/>
  <c r="O10" i="190"/>
  <c r="M10" i="190"/>
  <c r="K10" i="190"/>
  <c r="I10" i="190"/>
  <c r="G10" i="190"/>
  <c r="E10" i="190"/>
  <c r="S9" i="190"/>
  <c r="Q9" i="190"/>
  <c r="O9" i="190"/>
  <c r="M9" i="190"/>
  <c r="K9" i="190"/>
  <c r="I9" i="190"/>
  <c r="G9" i="190"/>
  <c r="E9" i="190"/>
  <c r="R8" i="190"/>
  <c r="R7" i="190" s="1"/>
  <c r="P8" i="190"/>
  <c r="P7" i="190" s="1"/>
  <c r="N8" i="190"/>
  <c r="L8" i="190"/>
  <c r="J8" i="190"/>
  <c r="J7" i="190" s="1"/>
  <c r="H8" i="190"/>
  <c r="F8" i="190"/>
  <c r="D8" i="190"/>
  <c r="C8" i="190"/>
  <c r="S8" i="190" s="1"/>
  <c r="L7" i="190"/>
  <c r="D7" i="190"/>
  <c r="S6" i="190"/>
  <c r="Q6" i="190"/>
  <c r="O6" i="190"/>
  <c r="M6" i="190"/>
  <c r="K6" i="190"/>
  <c r="I6" i="190"/>
  <c r="G6" i="190"/>
  <c r="E6" i="190"/>
  <c r="C54" i="189"/>
  <c r="M54" i="189" s="1"/>
  <c r="C53" i="189"/>
  <c r="O53" i="189" s="1"/>
  <c r="C52" i="189"/>
  <c r="M52" i="189" s="1"/>
  <c r="C51" i="189"/>
  <c r="O51" i="189" s="1"/>
  <c r="C50" i="189"/>
  <c r="M50" i="189" s="1"/>
  <c r="C49" i="189"/>
  <c r="O49" i="189" s="1"/>
  <c r="C48" i="189"/>
  <c r="M48" i="189" s="1"/>
  <c r="C47" i="189"/>
  <c r="O47" i="189" s="1"/>
  <c r="C46" i="189"/>
  <c r="M46" i="189" s="1"/>
  <c r="C45" i="189"/>
  <c r="O45" i="189" s="1"/>
  <c r="C44" i="189"/>
  <c r="M44" i="189" s="1"/>
  <c r="C43" i="189"/>
  <c r="O43" i="189" s="1"/>
  <c r="C42" i="189"/>
  <c r="M42" i="189" s="1"/>
  <c r="C41" i="189"/>
  <c r="O41" i="189" s="1"/>
  <c r="C40" i="189"/>
  <c r="M40" i="189" s="1"/>
  <c r="C39" i="189"/>
  <c r="O39" i="189" s="1"/>
  <c r="C38" i="189"/>
  <c r="M38" i="189" s="1"/>
  <c r="N37" i="189"/>
  <c r="L37" i="189"/>
  <c r="J37" i="189"/>
  <c r="H37" i="189"/>
  <c r="F37" i="189"/>
  <c r="D37" i="189"/>
  <c r="C36" i="189"/>
  <c r="M36" i="189" s="1"/>
  <c r="C35" i="189"/>
  <c r="O35" i="189" s="1"/>
  <c r="C34" i="189"/>
  <c r="M34" i="189" s="1"/>
  <c r="C33" i="189"/>
  <c r="O33" i="189" s="1"/>
  <c r="N32" i="189"/>
  <c r="L32" i="189"/>
  <c r="J32" i="189"/>
  <c r="H32" i="189"/>
  <c r="F32" i="189"/>
  <c r="D32" i="189"/>
  <c r="C31" i="189"/>
  <c r="O31" i="189" s="1"/>
  <c r="C30" i="189"/>
  <c r="M30" i="189" s="1"/>
  <c r="C29" i="189"/>
  <c r="O29" i="189" s="1"/>
  <c r="C28" i="189"/>
  <c r="M28" i="189" s="1"/>
  <c r="C27" i="189"/>
  <c r="O27" i="189" s="1"/>
  <c r="C26" i="189"/>
  <c r="M26" i="189" s="1"/>
  <c r="C25" i="189"/>
  <c r="O25" i="189" s="1"/>
  <c r="C24" i="189"/>
  <c r="M24" i="189" s="1"/>
  <c r="N23" i="189"/>
  <c r="L23" i="189"/>
  <c r="J23" i="189"/>
  <c r="H23" i="189"/>
  <c r="F23" i="189"/>
  <c r="D23" i="189"/>
  <c r="C22" i="189"/>
  <c r="M22" i="189" s="1"/>
  <c r="C21" i="189"/>
  <c r="O21" i="189" s="1"/>
  <c r="C20" i="189"/>
  <c r="M20" i="189" s="1"/>
  <c r="C19" i="189"/>
  <c r="O19" i="189" s="1"/>
  <c r="N18" i="189"/>
  <c r="L18" i="189"/>
  <c r="J18" i="189"/>
  <c r="H18" i="189"/>
  <c r="F18" i="189"/>
  <c r="D18" i="189"/>
  <c r="C17" i="189"/>
  <c r="O17" i="189" s="1"/>
  <c r="C16" i="189"/>
  <c r="M16" i="189" s="1"/>
  <c r="C15" i="189"/>
  <c r="O15" i="189" s="1"/>
  <c r="C14" i="189"/>
  <c r="M14" i="189" s="1"/>
  <c r="C13" i="189"/>
  <c r="O13" i="189" s="1"/>
  <c r="N12" i="189"/>
  <c r="L12" i="189"/>
  <c r="J12" i="189"/>
  <c r="H12" i="189"/>
  <c r="F12" i="189"/>
  <c r="D12" i="189"/>
  <c r="C11" i="189"/>
  <c r="O11" i="189" s="1"/>
  <c r="C10" i="189"/>
  <c r="M10" i="189" s="1"/>
  <c r="C9" i="189"/>
  <c r="O9" i="189" s="1"/>
  <c r="C8" i="189"/>
  <c r="M8" i="189" s="1"/>
  <c r="N7" i="189"/>
  <c r="L7" i="189"/>
  <c r="J7" i="189"/>
  <c r="H7" i="189"/>
  <c r="F7" i="189"/>
  <c r="D7" i="189"/>
  <c r="O5" i="189"/>
  <c r="C54" i="188"/>
  <c r="O54" i="188" s="1"/>
  <c r="C53" i="188"/>
  <c r="O53" i="188" s="1"/>
  <c r="C52" i="188"/>
  <c r="O52" i="188" s="1"/>
  <c r="C51" i="188"/>
  <c r="O51" i="188" s="1"/>
  <c r="C50" i="188"/>
  <c r="O50" i="188" s="1"/>
  <c r="C49" i="188"/>
  <c r="O49" i="188" s="1"/>
  <c r="C48" i="188"/>
  <c r="O48" i="188" s="1"/>
  <c r="C47" i="188"/>
  <c r="O47" i="188" s="1"/>
  <c r="C46" i="188"/>
  <c r="O46" i="188" s="1"/>
  <c r="C45" i="188"/>
  <c r="O45" i="188" s="1"/>
  <c r="C44" i="188"/>
  <c r="O44" i="188" s="1"/>
  <c r="C43" i="188"/>
  <c r="O43" i="188" s="1"/>
  <c r="C42" i="188"/>
  <c r="O42" i="188" s="1"/>
  <c r="C41" i="188"/>
  <c r="O41" i="188" s="1"/>
  <c r="C40" i="188"/>
  <c r="O40" i="188" s="1"/>
  <c r="C39" i="188"/>
  <c r="O39" i="188" s="1"/>
  <c r="C38" i="188"/>
  <c r="O38" i="188" s="1"/>
  <c r="P37" i="188"/>
  <c r="N37" i="188"/>
  <c r="L37" i="188"/>
  <c r="J37" i="188"/>
  <c r="H37" i="188"/>
  <c r="F37" i="188"/>
  <c r="D37" i="188"/>
  <c r="C36" i="188"/>
  <c r="O36" i="188" s="1"/>
  <c r="C35" i="188"/>
  <c r="O35" i="188" s="1"/>
  <c r="C34" i="188"/>
  <c r="O34" i="188" s="1"/>
  <c r="E33" i="188"/>
  <c r="C33" i="188"/>
  <c r="O33" i="188" s="1"/>
  <c r="P32" i="188"/>
  <c r="N32" i="188"/>
  <c r="L32" i="188"/>
  <c r="J32" i="188"/>
  <c r="H32" i="188"/>
  <c r="F32" i="188"/>
  <c r="D32" i="188"/>
  <c r="C31" i="188"/>
  <c r="O31" i="188" s="1"/>
  <c r="C30" i="188"/>
  <c r="O30" i="188" s="1"/>
  <c r="C29" i="188"/>
  <c r="O29" i="188" s="1"/>
  <c r="C28" i="188"/>
  <c r="O28" i="188" s="1"/>
  <c r="C27" i="188"/>
  <c r="O27" i="188" s="1"/>
  <c r="C26" i="188"/>
  <c r="O26" i="188" s="1"/>
  <c r="C25" i="188"/>
  <c r="O25" i="188" s="1"/>
  <c r="C24" i="188"/>
  <c r="O24" i="188" s="1"/>
  <c r="P23" i="188"/>
  <c r="N23" i="188"/>
  <c r="L23" i="188"/>
  <c r="J23" i="188"/>
  <c r="H23" i="188"/>
  <c r="F23" i="188"/>
  <c r="D23" i="188"/>
  <c r="C22" i="188"/>
  <c r="O22" i="188" s="1"/>
  <c r="C21" i="188"/>
  <c r="O21" i="188" s="1"/>
  <c r="C20" i="188"/>
  <c r="O20" i="188" s="1"/>
  <c r="C19" i="188"/>
  <c r="O19" i="188" s="1"/>
  <c r="P18" i="188"/>
  <c r="N18" i="188"/>
  <c r="L18" i="188"/>
  <c r="J18" i="188"/>
  <c r="H18" i="188"/>
  <c r="F18" i="188"/>
  <c r="D18" i="188"/>
  <c r="C18" i="188"/>
  <c r="Q18" i="188" s="1"/>
  <c r="C17" i="188"/>
  <c r="O17" i="188" s="1"/>
  <c r="C16" i="188"/>
  <c r="O16" i="188" s="1"/>
  <c r="C15" i="188"/>
  <c r="O15" i="188" s="1"/>
  <c r="G14" i="188"/>
  <c r="C14" i="188"/>
  <c r="C13" i="188"/>
  <c r="G13" i="188" s="1"/>
  <c r="P12" i="188"/>
  <c r="N12" i="188"/>
  <c r="N6" i="188" s="1"/>
  <c r="L12" i="188"/>
  <c r="J12" i="188"/>
  <c r="H12" i="188"/>
  <c r="F12" i="188"/>
  <c r="F6" i="188" s="1"/>
  <c r="D12" i="188"/>
  <c r="C11" i="188"/>
  <c r="O11" i="188" s="1"/>
  <c r="C10" i="188"/>
  <c r="O10" i="188" s="1"/>
  <c r="C9" i="188"/>
  <c r="O9" i="188" s="1"/>
  <c r="C8" i="188"/>
  <c r="O8" i="188" s="1"/>
  <c r="P7" i="188"/>
  <c r="N7" i="188"/>
  <c r="L7" i="188"/>
  <c r="J7" i="188"/>
  <c r="H7" i="188"/>
  <c r="F7" i="188"/>
  <c r="D7" i="188"/>
  <c r="O5" i="188"/>
  <c r="C54" i="187"/>
  <c r="K54" i="187" s="1"/>
  <c r="C53" i="187"/>
  <c r="K53" i="187" s="1"/>
  <c r="C52" i="187"/>
  <c r="K52" i="187" s="1"/>
  <c r="C51" i="187"/>
  <c r="K51" i="187" s="1"/>
  <c r="C50" i="187"/>
  <c r="K50" i="187" s="1"/>
  <c r="C49" i="187"/>
  <c r="K49" i="187" s="1"/>
  <c r="C48" i="187"/>
  <c r="K48" i="187" s="1"/>
  <c r="C47" i="187"/>
  <c r="K47" i="187" s="1"/>
  <c r="C46" i="187"/>
  <c r="K46" i="187" s="1"/>
  <c r="C45" i="187"/>
  <c r="K45" i="187" s="1"/>
  <c r="C44" i="187"/>
  <c r="K44" i="187" s="1"/>
  <c r="C43" i="187"/>
  <c r="K43" i="187" s="1"/>
  <c r="C42" i="187"/>
  <c r="K42" i="187" s="1"/>
  <c r="C41" i="187"/>
  <c r="K41" i="187" s="1"/>
  <c r="C40" i="187"/>
  <c r="K40" i="187" s="1"/>
  <c r="C39" i="187"/>
  <c r="K39" i="187" s="1"/>
  <c r="C38" i="187"/>
  <c r="K38" i="187" s="1"/>
  <c r="L37" i="187"/>
  <c r="J37" i="187"/>
  <c r="H37" i="187"/>
  <c r="F37" i="187"/>
  <c r="C37" i="187" s="1"/>
  <c r="M37" i="187" s="1"/>
  <c r="D37" i="187"/>
  <c r="C36" i="187"/>
  <c r="M36" i="187" s="1"/>
  <c r="C35" i="187"/>
  <c r="M35" i="187" s="1"/>
  <c r="C34" i="187"/>
  <c r="M34" i="187" s="1"/>
  <c r="C33" i="187"/>
  <c r="M33" i="187" s="1"/>
  <c r="L32" i="187"/>
  <c r="J32" i="187"/>
  <c r="H32" i="187"/>
  <c r="F32" i="187"/>
  <c r="D32" i="187"/>
  <c r="C31" i="187"/>
  <c r="K31" i="187" s="1"/>
  <c r="C30" i="187"/>
  <c r="K30" i="187" s="1"/>
  <c r="C29" i="187"/>
  <c r="K29" i="187" s="1"/>
  <c r="C28" i="187"/>
  <c r="K28" i="187" s="1"/>
  <c r="C27" i="187"/>
  <c r="K27" i="187" s="1"/>
  <c r="C26" i="187"/>
  <c r="K26" i="187" s="1"/>
  <c r="C25" i="187"/>
  <c r="K25" i="187" s="1"/>
  <c r="C24" i="187"/>
  <c r="K24" i="187" s="1"/>
  <c r="L23" i="187"/>
  <c r="J23" i="187"/>
  <c r="H23" i="187"/>
  <c r="F23" i="187"/>
  <c r="D23" i="187"/>
  <c r="C23" i="187" s="1"/>
  <c r="M23" i="187" s="1"/>
  <c r="C22" i="187"/>
  <c r="M22" i="187" s="1"/>
  <c r="C21" i="187"/>
  <c r="M21" i="187" s="1"/>
  <c r="C20" i="187"/>
  <c r="M20" i="187" s="1"/>
  <c r="C19" i="187"/>
  <c r="M19" i="187" s="1"/>
  <c r="L18" i="187"/>
  <c r="J18" i="187"/>
  <c r="H18" i="187"/>
  <c r="F18" i="187"/>
  <c r="D18" i="187"/>
  <c r="C17" i="187"/>
  <c r="K17" i="187" s="1"/>
  <c r="C16" i="187"/>
  <c r="K16" i="187" s="1"/>
  <c r="C15" i="187"/>
  <c r="K15" i="187" s="1"/>
  <c r="C14" i="187"/>
  <c r="K14" i="187" s="1"/>
  <c r="C13" i="187"/>
  <c r="K13" i="187" s="1"/>
  <c r="L12" i="187"/>
  <c r="J12" i="187"/>
  <c r="H12" i="187"/>
  <c r="F12" i="187"/>
  <c r="D12" i="187"/>
  <c r="C11" i="187"/>
  <c r="M11" i="187" s="1"/>
  <c r="C10" i="187"/>
  <c r="M10" i="187" s="1"/>
  <c r="C9" i="187"/>
  <c r="M9" i="187" s="1"/>
  <c r="C8" i="187"/>
  <c r="M8" i="187" s="1"/>
  <c r="L7" i="187"/>
  <c r="J7" i="187"/>
  <c r="H7" i="187"/>
  <c r="F7" i="187"/>
  <c r="D7" i="187"/>
  <c r="M5" i="187"/>
  <c r="C54" i="186"/>
  <c r="O54" i="186" s="1"/>
  <c r="C53" i="186"/>
  <c r="M53" i="186" s="1"/>
  <c r="C52" i="186"/>
  <c r="O52" i="186" s="1"/>
  <c r="C51" i="186"/>
  <c r="M51" i="186" s="1"/>
  <c r="C50" i="186"/>
  <c r="O50" i="186" s="1"/>
  <c r="C49" i="186"/>
  <c r="M49" i="186" s="1"/>
  <c r="C48" i="186"/>
  <c r="O48" i="186" s="1"/>
  <c r="C47" i="186"/>
  <c r="M47" i="186" s="1"/>
  <c r="C46" i="186"/>
  <c r="O46" i="186" s="1"/>
  <c r="C45" i="186"/>
  <c r="M45" i="186" s="1"/>
  <c r="C44" i="186"/>
  <c r="O44" i="186" s="1"/>
  <c r="C43" i="186"/>
  <c r="M43" i="186" s="1"/>
  <c r="C42" i="186"/>
  <c r="O42" i="186" s="1"/>
  <c r="C41" i="186"/>
  <c r="M41" i="186" s="1"/>
  <c r="C40" i="186"/>
  <c r="O40" i="186" s="1"/>
  <c r="C39" i="186"/>
  <c r="M39" i="186" s="1"/>
  <c r="C38" i="186"/>
  <c r="O38" i="186" s="1"/>
  <c r="N37" i="186"/>
  <c r="L37" i="186"/>
  <c r="J37" i="186"/>
  <c r="H37" i="186"/>
  <c r="F37" i="186"/>
  <c r="D37" i="186"/>
  <c r="C36" i="186"/>
  <c r="O36" i="186" s="1"/>
  <c r="C35" i="186"/>
  <c r="M35" i="186" s="1"/>
  <c r="C34" i="186"/>
  <c r="O34" i="186" s="1"/>
  <c r="C33" i="186"/>
  <c r="M33" i="186" s="1"/>
  <c r="N32" i="186"/>
  <c r="L32" i="186"/>
  <c r="J32" i="186"/>
  <c r="H32" i="186"/>
  <c r="F32" i="186"/>
  <c r="D32" i="186"/>
  <c r="C31" i="186"/>
  <c r="M31" i="186" s="1"/>
  <c r="C30" i="186"/>
  <c r="O30" i="186" s="1"/>
  <c r="C29" i="186"/>
  <c r="M29" i="186" s="1"/>
  <c r="C28" i="186"/>
  <c r="O28" i="186" s="1"/>
  <c r="C27" i="186"/>
  <c r="M27" i="186" s="1"/>
  <c r="C26" i="186"/>
  <c r="O26" i="186" s="1"/>
  <c r="C25" i="186"/>
  <c r="M25" i="186" s="1"/>
  <c r="C24" i="186"/>
  <c r="O24" i="186" s="1"/>
  <c r="N23" i="186"/>
  <c r="N6" i="186" s="1"/>
  <c r="L23" i="186"/>
  <c r="J23" i="186"/>
  <c r="H23" i="186"/>
  <c r="F23" i="186"/>
  <c r="F6" i="186" s="1"/>
  <c r="D23" i="186"/>
  <c r="C22" i="186"/>
  <c r="O22" i="186" s="1"/>
  <c r="C21" i="186"/>
  <c r="M21" i="186" s="1"/>
  <c r="C20" i="186"/>
  <c r="O20" i="186" s="1"/>
  <c r="C19" i="186"/>
  <c r="M19" i="186" s="1"/>
  <c r="N18" i="186"/>
  <c r="L18" i="186"/>
  <c r="J18" i="186"/>
  <c r="J6" i="186" s="1"/>
  <c r="H18" i="186"/>
  <c r="F18" i="186"/>
  <c r="D18" i="186"/>
  <c r="C17" i="186"/>
  <c r="M17" i="186" s="1"/>
  <c r="C16" i="186"/>
  <c r="O16" i="186" s="1"/>
  <c r="C15" i="186"/>
  <c r="M15" i="186" s="1"/>
  <c r="C14" i="186"/>
  <c r="O14" i="186" s="1"/>
  <c r="C13" i="186"/>
  <c r="M13" i="186" s="1"/>
  <c r="N12" i="186"/>
  <c r="L12" i="186"/>
  <c r="J12" i="186"/>
  <c r="H12" i="186"/>
  <c r="F12" i="186"/>
  <c r="D12" i="186"/>
  <c r="C11" i="186"/>
  <c r="M11" i="186" s="1"/>
  <c r="C10" i="186"/>
  <c r="O10" i="186" s="1"/>
  <c r="C9" i="186"/>
  <c r="M9" i="186" s="1"/>
  <c r="C8" i="186"/>
  <c r="O8" i="186" s="1"/>
  <c r="N7" i="186"/>
  <c r="L7" i="186"/>
  <c r="L6" i="186" s="1"/>
  <c r="J7" i="186"/>
  <c r="H7" i="186"/>
  <c r="F7" i="186"/>
  <c r="D7" i="186"/>
  <c r="H6" i="186"/>
  <c r="M5" i="186"/>
  <c r="K53" i="185"/>
  <c r="I53" i="185"/>
  <c r="G53" i="185"/>
  <c r="E53" i="185"/>
  <c r="K52" i="185"/>
  <c r="I52" i="185"/>
  <c r="G52" i="185"/>
  <c r="E52" i="185"/>
  <c r="K51" i="185"/>
  <c r="I51" i="185"/>
  <c r="G51" i="185"/>
  <c r="E51" i="185"/>
  <c r="K50" i="185"/>
  <c r="I50" i="185"/>
  <c r="G50" i="185"/>
  <c r="E50" i="185"/>
  <c r="K49" i="185"/>
  <c r="I49" i="185"/>
  <c r="G49" i="185"/>
  <c r="E49" i="185"/>
  <c r="K48" i="185"/>
  <c r="I48" i="185"/>
  <c r="G48" i="185"/>
  <c r="E48" i="185"/>
  <c r="K47" i="185"/>
  <c r="I47" i="185"/>
  <c r="G47" i="185"/>
  <c r="E47" i="185"/>
  <c r="K46" i="185"/>
  <c r="I46" i="185"/>
  <c r="G46" i="185"/>
  <c r="E46" i="185"/>
  <c r="K45" i="185"/>
  <c r="I45" i="185"/>
  <c r="G45" i="185"/>
  <c r="E45" i="185"/>
  <c r="K44" i="185"/>
  <c r="I44" i="185"/>
  <c r="G44" i="185"/>
  <c r="E44" i="185"/>
  <c r="K43" i="185"/>
  <c r="I43" i="185"/>
  <c r="G43" i="185"/>
  <c r="E43" i="185"/>
  <c r="K42" i="185"/>
  <c r="I42" i="185"/>
  <c r="G42" i="185"/>
  <c r="E42" i="185"/>
  <c r="K41" i="185"/>
  <c r="I41" i="185"/>
  <c r="G41" i="185"/>
  <c r="E41" i="185"/>
  <c r="K40" i="185"/>
  <c r="I40" i="185"/>
  <c r="G40" i="185"/>
  <c r="E40" i="185"/>
  <c r="K39" i="185"/>
  <c r="I39" i="185"/>
  <c r="G39" i="185"/>
  <c r="E39" i="185"/>
  <c r="K38" i="185"/>
  <c r="I38" i="185"/>
  <c r="G38" i="185"/>
  <c r="E38" i="185"/>
  <c r="K37" i="185"/>
  <c r="I37" i="185"/>
  <c r="G37" i="185"/>
  <c r="E37" i="185"/>
  <c r="E36" i="185"/>
  <c r="K35" i="185"/>
  <c r="I35" i="185"/>
  <c r="G35" i="185"/>
  <c r="E35" i="185"/>
  <c r="K34" i="185"/>
  <c r="I34" i="185"/>
  <c r="G34" i="185"/>
  <c r="E34" i="185"/>
  <c r="K33" i="185"/>
  <c r="I33" i="185"/>
  <c r="G33" i="185"/>
  <c r="E33" i="185"/>
  <c r="K32" i="185"/>
  <c r="I32" i="185"/>
  <c r="G32" i="185"/>
  <c r="E32" i="185"/>
  <c r="K31" i="185"/>
  <c r="K30" i="185"/>
  <c r="I30" i="185"/>
  <c r="G30" i="185"/>
  <c r="E30" i="185"/>
  <c r="K29" i="185"/>
  <c r="I29" i="185"/>
  <c r="G29" i="185"/>
  <c r="E29" i="185"/>
  <c r="K28" i="185"/>
  <c r="I28" i="185"/>
  <c r="G28" i="185"/>
  <c r="E28" i="185"/>
  <c r="K27" i="185"/>
  <c r="I27" i="185"/>
  <c r="G27" i="185"/>
  <c r="E27" i="185"/>
  <c r="K26" i="185"/>
  <c r="I26" i="185"/>
  <c r="G26" i="185"/>
  <c r="E26" i="185"/>
  <c r="K25" i="185"/>
  <c r="I25" i="185"/>
  <c r="G25" i="185"/>
  <c r="E25" i="185"/>
  <c r="K24" i="185"/>
  <c r="I24" i="185"/>
  <c r="G24" i="185"/>
  <c r="E24" i="185"/>
  <c r="K23" i="185"/>
  <c r="I23" i="185"/>
  <c r="G23" i="185"/>
  <c r="E23" i="185"/>
  <c r="E22" i="185"/>
  <c r="K21" i="185"/>
  <c r="I21" i="185"/>
  <c r="G21" i="185"/>
  <c r="E21" i="185"/>
  <c r="K20" i="185"/>
  <c r="I20" i="185"/>
  <c r="G20" i="185"/>
  <c r="E20" i="185"/>
  <c r="K19" i="185"/>
  <c r="I19" i="185"/>
  <c r="G19" i="185"/>
  <c r="E19" i="185"/>
  <c r="K18" i="185"/>
  <c r="I18" i="185"/>
  <c r="G18" i="185"/>
  <c r="E18" i="185"/>
  <c r="K17" i="185"/>
  <c r="K16" i="185"/>
  <c r="I16" i="185"/>
  <c r="G16" i="185"/>
  <c r="E16" i="185"/>
  <c r="K15" i="185"/>
  <c r="I15" i="185"/>
  <c r="G15" i="185"/>
  <c r="E15" i="185"/>
  <c r="K14" i="185"/>
  <c r="I14" i="185"/>
  <c r="G14" i="185"/>
  <c r="E14" i="185"/>
  <c r="K13" i="185"/>
  <c r="I13" i="185"/>
  <c r="G13" i="185"/>
  <c r="E13" i="185"/>
  <c r="K12" i="185"/>
  <c r="I12" i="185"/>
  <c r="G12" i="185"/>
  <c r="E12" i="185"/>
  <c r="E11" i="185"/>
  <c r="K10" i="185"/>
  <c r="I10" i="185"/>
  <c r="G10" i="185"/>
  <c r="E10" i="185"/>
  <c r="K9" i="185"/>
  <c r="I9" i="185"/>
  <c r="G9" i="185"/>
  <c r="E9" i="185"/>
  <c r="K8" i="185"/>
  <c r="I8" i="185"/>
  <c r="G8" i="185"/>
  <c r="E8" i="185"/>
  <c r="K7" i="185"/>
  <c r="I7" i="185"/>
  <c r="G7" i="185"/>
  <c r="E7" i="185"/>
  <c r="J6" i="185"/>
  <c r="H6" i="185"/>
  <c r="F6" i="185"/>
  <c r="D6" i="185"/>
  <c r="C6" i="185"/>
  <c r="K4" i="185"/>
  <c r="I4" i="185"/>
  <c r="G4" i="185"/>
  <c r="E4" i="185"/>
  <c r="E5" i="176"/>
  <c r="E53" i="188" l="1"/>
  <c r="C18" i="189"/>
  <c r="O18" i="189" s="1"/>
  <c r="E39" i="189"/>
  <c r="D5" i="195"/>
  <c r="H5" i="195"/>
  <c r="L5" i="195"/>
  <c r="P5" i="195"/>
  <c r="C5" i="195"/>
  <c r="G5" i="195"/>
  <c r="K5" i="195"/>
  <c r="O5" i="195"/>
  <c r="F5" i="199"/>
  <c r="N5" i="199"/>
  <c r="E51" i="188"/>
  <c r="E27" i="189"/>
  <c r="E43" i="189"/>
  <c r="C23" i="186"/>
  <c r="O23" i="186" s="1"/>
  <c r="C37" i="186"/>
  <c r="O37" i="186" s="1"/>
  <c r="E14" i="187"/>
  <c r="J6" i="188"/>
  <c r="C32" i="188"/>
  <c r="Q32" i="188" s="1"/>
  <c r="E35" i="188"/>
  <c r="E47" i="189"/>
  <c r="C7" i="190"/>
  <c r="M7" i="190" s="1"/>
  <c r="F5" i="195"/>
  <c r="J5" i="195"/>
  <c r="N5" i="195"/>
  <c r="D5" i="199"/>
  <c r="J5" i="199"/>
  <c r="Q16" i="199"/>
  <c r="M13" i="187"/>
  <c r="M15" i="187"/>
  <c r="E16" i="187"/>
  <c r="M17" i="187"/>
  <c r="E10" i="188"/>
  <c r="M33" i="188"/>
  <c r="M35" i="188"/>
  <c r="E50" i="188"/>
  <c r="M51" i="188"/>
  <c r="M53" i="188"/>
  <c r="M11" i="189"/>
  <c r="E19" i="189"/>
  <c r="M27" i="189"/>
  <c r="E35" i="189"/>
  <c r="E51" i="189"/>
  <c r="C12" i="187"/>
  <c r="M12" i="187" s="1"/>
  <c r="E13" i="187"/>
  <c r="M14" i="187"/>
  <c r="E15" i="187"/>
  <c r="M16" i="187"/>
  <c r="E17" i="187"/>
  <c r="M50" i="188"/>
  <c r="E11" i="189"/>
  <c r="M19" i="189"/>
  <c r="M39" i="189"/>
  <c r="M43" i="189"/>
  <c r="M47" i="189"/>
  <c r="M51" i="189"/>
  <c r="E23" i="192"/>
  <c r="E36" i="199"/>
  <c r="I36" i="199"/>
  <c r="M36" i="199"/>
  <c r="Q36" i="199"/>
  <c r="S36" i="199"/>
  <c r="S22" i="199"/>
  <c r="Q22" i="199"/>
  <c r="G22" i="199"/>
  <c r="K22" i="199"/>
  <c r="O22" i="199"/>
  <c r="I32" i="199"/>
  <c r="I34" i="199"/>
  <c r="I40" i="199"/>
  <c r="I44" i="199"/>
  <c r="I48" i="199"/>
  <c r="I52" i="199"/>
  <c r="E9" i="199"/>
  <c r="C11" i="199"/>
  <c r="C17" i="199"/>
  <c r="K17" i="199" s="1"/>
  <c r="E22" i="199"/>
  <c r="I22" i="199"/>
  <c r="M22" i="199"/>
  <c r="C31" i="199"/>
  <c r="E32" i="199"/>
  <c r="E34" i="199"/>
  <c r="M34" i="199"/>
  <c r="G36" i="199"/>
  <c r="K36" i="199"/>
  <c r="O36" i="199"/>
  <c r="I38" i="199"/>
  <c r="E40" i="199"/>
  <c r="M40" i="199"/>
  <c r="I42" i="199"/>
  <c r="E44" i="199"/>
  <c r="M44" i="199"/>
  <c r="I46" i="199"/>
  <c r="E48" i="199"/>
  <c r="M48" i="199"/>
  <c r="I50" i="199"/>
  <c r="E52" i="199"/>
  <c r="M52" i="199"/>
  <c r="C6" i="199"/>
  <c r="E7" i="199"/>
  <c r="I23" i="192"/>
  <c r="E37" i="192"/>
  <c r="I37" i="192"/>
  <c r="G23" i="192"/>
  <c r="K23" i="192"/>
  <c r="G37" i="192"/>
  <c r="K37" i="192"/>
  <c r="G7" i="192"/>
  <c r="K7" i="192"/>
  <c r="E7" i="192"/>
  <c r="I7" i="192"/>
  <c r="G38" i="193"/>
  <c r="K38" i="193"/>
  <c r="O38" i="193"/>
  <c r="S38" i="193"/>
  <c r="E38" i="193"/>
  <c r="I38" i="193"/>
  <c r="M38" i="193"/>
  <c r="Q38" i="193"/>
  <c r="G13" i="193"/>
  <c r="K13" i="193"/>
  <c r="O13" i="193"/>
  <c r="S13" i="193"/>
  <c r="G24" i="193"/>
  <c r="K24" i="193"/>
  <c r="O24" i="193"/>
  <c r="S24" i="193"/>
  <c r="E13" i="193"/>
  <c r="I13" i="193"/>
  <c r="M13" i="193"/>
  <c r="Q13" i="193"/>
  <c r="E24" i="193"/>
  <c r="I24" i="193"/>
  <c r="M24" i="193"/>
  <c r="Q24" i="193"/>
  <c r="G7" i="193"/>
  <c r="K7" i="193"/>
  <c r="O7" i="193"/>
  <c r="S7" i="193"/>
  <c r="E7" i="193"/>
  <c r="I7" i="193"/>
  <c r="M7" i="193"/>
  <c r="Q7" i="193"/>
  <c r="C6" i="191"/>
  <c r="G6" i="191" s="1"/>
  <c r="E38" i="190"/>
  <c r="I38" i="190"/>
  <c r="M38" i="190"/>
  <c r="Q38" i="190"/>
  <c r="G38" i="190"/>
  <c r="K38" i="190"/>
  <c r="O38" i="190"/>
  <c r="S38" i="190"/>
  <c r="E13" i="190"/>
  <c r="I13" i="190"/>
  <c r="M13" i="190"/>
  <c r="Q13" i="190"/>
  <c r="E24" i="190"/>
  <c r="I24" i="190"/>
  <c r="M24" i="190"/>
  <c r="Q24" i="190"/>
  <c r="G13" i="190"/>
  <c r="K13" i="190"/>
  <c r="O13" i="190"/>
  <c r="S13" i="190"/>
  <c r="G24" i="190"/>
  <c r="K24" i="190"/>
  <c r="O24" i="190"/>
  <c r="S24" i="190"/>
  <c r="I7" i="190"/>
  <c r="G8" i="190"/>
  <c r="K8" i="190"/>
  <c r="O8" i="190"/>
  <c r="O7" i="190"/>
  <c r="E8" i="190"/>
  <c r="I8" i="190"/>
  <c r="M8" i="190"/>
  <c r="K6" i="191"/>
  <c r="O6" i="191"/>
  <c r="G12" i="191"/>
  <c r="K12" i="191"/>
  <c r="O12" i="191"/>
  <c r="S12" i="191"/>
  <c r="G23" i="191"/>
  <c r="K23" i="191"/>
  <c r="O23" i="191"/>
  <c r="S23" i="191"/>
  <c r="G37" i="191"/>
  <c r="K37" i="191"/>
  <c r="O37" i="191"/>
  <c r="S37" i="191"/>
  <c r="E6" i="191"/>
  <c r="I6" i="191"/>
  <c r="M6" i="191"/>
  <c r="Q6" i="191"/>
  <c r="E12" i="191"/>
  <c r="I12" i="191"/>
  <c r="M12" i="191"/>
  <c r="Q12" i="191"/>
  <c r="E23" i="191"/>
  <c r="I23" i="191"/>
  <c r="M23" i="191"/>
  <c r="Q23" i="191"/>
  <c r="E37" i="191"/>
  <c r="I37" i="191"/>
  <c r="M37" i="191"/>
  <c r="Q37" i="191"/>
  <c r="E5" i="189"/>
  <c r="M5" i="189"/>
  <c r="I5" i="189"/>
  <c r="E34" i="186"/>
  <c r="M34" i="186"/>
  <c r="M14" i="186"/>
  <c r="E14" i="186"/>
  <c r="I49" i="188"/>
  <c r="I52" i="188"/>
  <c r="Q52" i="188"/>
  <c r="I54" i="188"/>
  <c r="Q54" i="188"/>
  <c r="E49" i="188"/>
  <c r="I50" i="188"/>
  <c r="I51" i="188"/>
  <c r="Q51" i="188"/>
  <c r="E52" i="188"/>
  <c r="M52" i="188"/>
  <c r="I53" i="188"/>
  <c r="Q53" i="188"/>
  <c r="E54" i="188"/>
  <c r="M54" i="188"/>
  <c r="O13" i="188"/>
  <c r="I19" i="188"/>
  <c r="Q19" i="188"/>
  <c r="E20" i="188"/>
  <c r="M20" i="188"/>
  <c r="I21" i="188"/>
  <c r="Q21" i="188"/>
  <c r="E22" i="188"/>
  <c r="M22" i="188"/>
  <c r="I34" i="188"/>
  <c r="Q34" i="188"/>
  <c r="I36" i="188"/>
  <c r="Q36" i="188"/>
  <c r="M10" i="188"/>
  <c r="H6" i="188"/>
  <c r="L6" i="188"/>
  <c r="P6" i="188"/>
  <c r="E19" i="188"/>
  <c r="M19" i="188"/>
  <c r="I20" i="188"/>
  <c r="Q20" i="188"/>
  <c r="E21" i="188"/>
  <c r="M21" i="188"/>
  <c r="I22" i="188"/>
  <c r="Q22" i="188"/>
  <c r="I33" i="188"/>
  <c r="Q33" i="188"/>
  <c r="E34" i="188"/>
  <c r="M34" i="188"/>
  <c r="I35" i="188"/>
  <c r="Q35" i="188"/>
  <c r="E36" i="188"/>
  <c r="M36" i="188"/>
  <c r="E9" i="188"/>
  <c r="M9" i="188"/>
  <c r="I10" i="188"/>
  <c r="Q10" i="188"/>
  <c r="E11" i="188"/>
  <c r="M11" i="188"/>
  <c r="I9" i="188"/>
  <c r="Q9" i="188"/>
  <c r="I11" i="188"/>
  <c r="Q11" i="188"/>
  <c r="M31" i="189"/>
  <c r="E31" i="189"/>
  <c r="I25" i="189"/>
  <c r="I29" i="189"/>
  <c r="I33" i="189"/>
  <c r="M35" i="189"/>
  <c r="I41" i="189"/>
  <c r="I45" i="189"/>
  <c r="I49" i="189"/>
  <c r="I53" i="189"/>
  <c r="E25" i="189"/>
  <c r="M25" i="189"/>
  <c r="I27" i="189"/>
  <c r="E29" i="189"/>
  <c r="M29" i="189"/>
  <c r="I31" i="189"/>
  <c r="C32" i="189"/>
  <c r="O32" i="189" s="1"/>
  <c r="E33" i="189"/>
  <c r="M33" i="189"/>
  <c r="I35" i="189"/>
  <c r="I39" i="189"/>
  <c r="E41" i="189"/>
  <c r="M41" i="189"/>
  <c r="I43" i="189"/>
  <c r="E45" i="189"/>
  <c r="M45" i="189"/>
  <c r="I47" i="189"/>
  <c r="E49" i="189"/>
  <c r="M49" i="189"/>
  <c r="I51" i="189"/>
  <c r="E53" i="189"/>
  <c r="M53" i="189"/>
  <c r="I9" i="189"/>
  <c r="I13" i="189"/>
  <c r="E15" i="189"/>
  <c r="M15" i="189"/>
  <c r="I17" i="189"/>
  <c r="I21" i="189"/>
  <c r="E9" i="189"/>
  <c r="M9" i="189"/>
  <c r="I11" i="189"/>
  <c r="C12" i="189"/>
  <c r="O12" i="189" s="1"/>
  <c r="E13" i="189"/>
  <c r="M13" i="189"/>
  <c r="I15" i="189"/>
  <c r="E17" i="189"/>
  <c r="M17" i="189"/>
  <c r="I19" i="189"/>
  <c r="E21" i="189"/>
  <c r="M21" i="189"/>
  <c r="E8" i="188"/>
  <c r="M8" i="188"/>
  <c r="I8" i="188"/>
  <c r="Q8" i="188"/>
  <c r="I38" i="187"/>
  <c r="I39" i="187"/>
  <c r="I40" i="187"/>
  <c r="I41" i="187"/>
  <c r="I42" i="187"/>
  <c r="I43" i="187"/>
  <c r="I44" i="187"/>
  <c r="I45" i="187"/>
  <c r="I46" i="187"/>
  <c r="I47" i="187"/>
  <c r="I48" i="187"/>
  <c r="I49" i="187"/>
  <c r="I50" i="187"/>
  <c r="I51" i="187"/>
  <c r="E38" i="187"/>
  <c r="M38" i="187"/>
  <c r="E39" i="187"/>
  <c r="M39" i="187"/>
  <c r="E40" i="187"/>
  <c r="M40" i="187"/>
  <c r="E41" i="187"/>
  <c r="M41" i="187"/>
  <c r="E42" i="187"/>
  <c r="M42" i="187"/>
  <c r="E43" i="187"/>
  <c r="M43" i="187"/>
  <c r="E44" i="187"/>
  <c r="M44" i="187"/>
  <c r="E45" i="187"/>
  <c r="M45" i="187"/>
  <c r="E46" i="187"/>
  <c r="M46" i="187"/>
  <c r="E47" i="187"/>
  <c r="M47" i="187"/>
  <c r="E48" i="187"/>
  <c r="M48" i="187"/>
  <c r="E49" i="187"/>
  <c r="M49" i="187"/>
  <c r="E50" i="187"/>
  <c r="M50" i="187"/>
  <c r="E51" i="187"/>
  <c r="M51" i="187"/>
  <c r="I24" i="187"/>
  <c r="I25" i="187"/>
  <c r="I26" i="187"/>
  <c r="I27" i="187"/>
  <c r="I28" i="187"/>
  <c r="I29" i="187"/>
  <c r="I30" i="187"/>
  <c r="I31" i="187"/>
  <c r="I13" i="187"/>
  <c r="I14" i="187"/>
  <c r="I15" i="187"/>
  <c r="I16" i="187"/>
  <c r="I17" i="187"/>
  <c r="E24" i="187"/>
  <c r="M24" i="187"/>
  <c r="E25" i="187"/>
  <c r="M25" i="187"/>
  <c r="E26" i="187"/>
  <c r="M26" i="187"/>
  <c r="E27" i="187"/>
  <c r="M27" i="187"/>
  <c r="E28" i="187"/>
  <c r="M28" i="187"/>
  <c r="E29" i="187"/>
  <c r="M29" i="187"/>
  <c r="E30" i="187"/>
  <c r="M30" i="187"/>
  <c r="E31" i="187"/>
  <c r="M31" i="187"/>
  <c r="C7" i="186"/>
  <c r="O7" i="186" s="1"/>
  <c r="I10" i="186"/>
  <c r="I14" i="186"/>
  <c r="E16" i="186"/>
  <c r="M16" i="186"/>
  <c r="E20" i="186"/>
  <c r="M20" i="186"/>
  <c r="I22" i="186"/>
  <c r="E24" i="186"/>
  <c r="M24" i="186"/>
  <c r="I26" i="186"/>
  <c r="E28" i="186"/>
  <c r="M28" i="186"/>
  <c r="I30" i="186"/>
  <c r="I34" i="186"/>
  <c r="E36" i="186"/>
  <c r="M36" i="186"/>
  <c r="I38" i="186"/>
  <c r="E40" i="186"/>
  <c r="M40" i="186"/>
  <c r="I42" i="186"/>
  <c r="E44" i="186"/>
  <c r="M44" i="186"/>
  <c r="I46" i="186"/>
  <c r="E48" i="186"/>
  <c r="M48" i="186"/>
  <c r="I50" i="186"/>
  <c r="E52" i="186"/>
  <c r="M52" i="186"/>
  <c r="I54" i="186"/>
  <c r="E10" i="186"/>
  <c r="M10" i="186"/>
  <c r="I16" i="186"/>
  <c r="I20" i="186"/>
  <c r="E22" i="186"/>
  <c r="M22" i="186"/>
  <c r="I24" i="186"/>
  <c r="E26" i="186"/>
  <c r="M26" i="186"/>
  <c r="I28" i="186"/>
  <c r="E30" i="186"/>
  <c r="M30" i="186"/>
  <c r="I36" i="186"/>
  <c r="E38" i="186"/>
  <c r="M38" i="186"/>
  <c r="I40" i="186"/>
  <c r="E42" i="186"/>
  <c r="M42" i="186"/>
  <c r="I44" i="186"/>
  <c r="E46" i="186"/>
  <c r="M46" i="186"/>
  <c r="I48" i="186"/>
  <c r="E50" i="186"/>
  <c r="M50" i="186"/>
  <c r="I52" i="186"/>
  <c r="E54" i="186"/>
  <c r="M54" i="186"/>
  <c r="I8" i="186"/>
  <c r="D6" i="186"/>
  <c r="C6" i="186" s="1"/>
  <c r="I6" i="186" s="1"/>
  <c r="E8" i="186"/>
  <c r="M8" i="186"/>
  <c r="G36" i="185"/>
  <c r="K36" i="185"/>
  <c r="I36" i="185"/>
  <c r="G22" i="185"/>
  <c r="K22" i="185"/>
  <c r="I22" i="185"/>
  <c r="C5" i="185"/>
  <c r="I11" i="185"/>
  <c r="G11" i="185"/>
  <c r="K11" i="185"/>
  <c r="D5" i="185"/>
  <c r="E5" i="185" s="1"/>
  <c r="J5" i="185"/>
  <c r="H5" i="185"/>
  <c r="F5" i="185"/>
  <c r="Q8" i="190"/>
  <c r="E19" i="190"/>
  <c r="G19" i="190"/>
  <c r="I19" i="190"/>
  <c r="K19" i="190"/>
  <c r="M19" i="190"/>
  <c r="O19" i="190"/>
  <c r="Q19" i="190"/>
  <c r="E33" i="190"/>
  <c r="G33" i="190"/>
  <c r="I33" i="190"/>
  <c r="K33" i="190"/>
  <c r="M33" i="190"/>
  <c r="O33" i="190"/>
  <c r="Q33" i="190"/>
  <c r="D6" i="192"/>
  <c r="E6" i="192" s="1"/>
  <c r="F6" i="192"/>
  <c r="G6" i="192" s="1"/>
  <c r="H6" i="192"/>
  <c r="I6" i="192" s="1"/>
  <c r="J6" i="192"/>
  <c r="K6" i="192" s="1"/>
  <c r="G7" i="199"/>
  <c r="K7" i="199"/>
  <c r="O7" i="199"/>
  <c r="E8" i="199"/>
  <c r="I8" i="199"/>
  <c r="M8" i="199"/>
  <c r="G9" i="199"/>
  <c r="K9" i="199"/>
  <c r="O9" i="199"/>
  <c r="E10" i="199"/>
  <c r="I10" i="199"/>
  <c r="M10" i="199"/>
  <c r="E12" i="199"/>
  <c r="I12" i="199"/>
  <c r="M12" i="199"/>
  <c r="G13" i="199"/>
  <c r="K13" i="199"/>
  <c r="O13" i="199"/>
  <c r="E14" i="199"/>
  <c r="I14" i="199"/>
  <c r="M14" i="199"/>
  <c r="G15" i="199"/>
  <c r="K15" i="199"/>
  <c r="O15" i="199"/>
  <c r="E16" i="199"/>
  <c r="I16" i="199"/>
  <c r="M16" i="199"/>
  <c r="E18" i="199"/>
  <c r="I18" i="199"/>
  <c r="M18" i="199"/>
  <c r="G19" i="199"/>
  <c r="K19" i="199"/>
  <c r="O19" i="199"/>
  <c r="E20" i="199"/>
  <c r="I20" i="199"/>
  <c r="M20" i="199"/>
  <c r="G21" i="199"/>
  <c r="K21" i="199"/>
  <c r="O21" i="199"/>
  <c r="G23" i="199"/>
  <c r="K23" i="199"/>
  <c r="O23" i="199"/>
  <c r="E24" i="199"/>
  <c r="I24" i="199"/>
  <c r="M24" i="199"/>
  <c r="G25" i="199"/>
  <c r="K25" i="199"/>
  <c r="O25" i="199"/>
  <c r="E26" i="199"/>
  <c r="I26" i="199"/>
  <c r="M26" i="199"/>
  <c r="G27" i="199"/>
  <c r="K27" i="199"/>
  <c r="O27" i="199"/>
  <c r="E28" i="199"/>
  <c r="I28" i="199"/>
  <c r="M28" i="199"/>
  <c r="G29" i="199"/>
  <c r="K29" i="199"/>
  <c r="O29" i="199"/>
  <c r="E30" i="199"/>
  <c r="I30" i="199"/>
  <c r="M30" i="199"/>
  <c r="E31" i="199"/>
  <c r="G31" i="199"/>
  <c r="I31" i="199"/>
  <c r="K31" i="199"/>
  <c r="M31" i="199"/>
  <c r="M32" i="199"/>
  <c r="G33" i="199"/>
  <c r="K33" i="199"/>
  <c r="O33" i="199"/>
  <c r="G35" i="199"/>
  <c r="K35" i="199"/>
  <c r="O35" i="199"/>
  <c r="G37" i="199"/>
  <c r="K37" i="199"/>
  <c r="O37" i="199"/>
  <c r="G39" i="199"/>
  <c r="K39" i="199"/>
  <c r="O39" i="199"/>
  <c r="G41" i="199"/>
  <c r="K41" i="199"/>
  <c r="O41" i="199"/>
  <c r="G43" i="199"/>
  <c r="K43" i="199"/>
  <c r="O43" i="199"/>
  <c r="G45" i="199"/>
  <c r="K45" i="199"/>
  <c r="O45" i="199"/>
  <c r="G47" i="199"/>
  <c r="K47" i="199"/>
  <c r="O47" i="199"/>
  <c r="G49" i="199"/>
  <c r="K49" i="199"/>
  <c r="O49" i="199"/>
  <c r="G51" i="199"/>
  <c r="K51" i="199"/>
  <c r="O51" i="199"/>
  <c r="G53" i="199"/>
  <c r="K53" i="199"/>
  <c r="O53" i="199"/>
  <c r="E7" i="191"/>
  <c r="G7" i="191"/>
  <c r="I7" i="191"/>
  <c r="K7" i="191"/>
  <c r="M7" i="191"/>
  <c r="O7" i="191"/>
  <c r="Q7" i="191"/>
  <c r="E18" i="191"/>
  <c r="G18" i="191"/>
  <c r="I18" i="191"/>
  <c r="K18" i="191"/>
  <c r="M18" i="191"/>
  <c r="O18" i="191"/>
  <c r="Q18" i="191"/>
  <c r="E32" i="191"/>
  <c r="G32" i="191"/>
  <c r="I32" i="191"/>
  <c r="K32" i="191"/>
  <c r="M32" i="191"/>
  <c r="O32" i="191"/>
  <c r="Q32" i="191"/>
  <c r="E12" i="192"/>
  <c r="G12" i="192"/>
  <c r="I12" i="192"/>
  <c r="E18" i="192"/>
  <c r="G18" i="192"/>
  <c r="I18" i="192"/>
  <c r="E32" i="192"/>
  <c r="G32" i="192"/>
  <c r="I32" i="192"/>
  <c r="E8" i="193"/>
  <c r="G8" i="193"/>
  <c r="I8" i="193"/>
  <c r="K8" i="193"/>
  <c r="M8" i="193"/>
  <c r="O8" i="193"/>
  <c r="Q8" i="193"/>
  <c r="E19" i="193"/>
  <c r="G19" i="193"/>
  <c r="I19" i="193"/>
  <c r="K19" i="193"/>
  <c r="M19" i="193"/>
  <c r="O19" i="193"/>
  <c r="Q19" i="193"/>
  <c r="E33" i="193"/>
  <c r="G33" i="193"/>
  <c r="I33" i="193"/>
  <c r="K33" i="193"/>
  <c r="M33" i="193"/>
  <c r="O33" i="193"/>
  <c r="Q33" i="193"/>
  <c r="E6" i="199"/>
  <c r="G6" i="199"/>
  <c r="I6" i="199"/>
  <c r="K6" i="199"/>
  <c r="M6" i="199"/>
  <c r="I7" i="199"/>
  <c r="G8" i="199"/>
  <c r="K8" i="199"/>
  <c r="I9" i="199"/>
  <c r="G10" i="199"/>
  <c r="K10" i="199"/>
  <c r="G12" i="199"/>
  <c r="K12" i="199"/>
  <c r="E13" i="199"/>
  <c r="I13" i="199"/>
  <c r="G14" i="199"/>
  <c r="K14" i="199"/>
  <c r="E15" i="199"/>
  <c r="I15" i="199"/>
  <c r="G16" i="199"/>
  <c r="K16" i="199"/>
  <c r="G18" i="199"/>
  <c r="K18" i="199"/>
  <c r="E19" i="199"/>
  <c r="I19" i="199"/>
  <c r="G20" i="199"/>
  <c r="K20" i="199"/>
  <c r="E21" i="199"/>
  <c r="I21" i="199"/>
  <c r="E23" i="199"/>
  <c r="I23" i="199"/>
  <c r="G24" i="199"/>
  <c r="K24" i="199"/>
  <c r="E25" i="199"/>
  <c r="I25" i="199"/>
  <c r="G26" i="199"/>
  <c r="K26" i="199"/>
  <c r="E27" i="199"/>
  <c r="I27" i="199"/>
  <c r="G28" i="199"/>
  <c r="K28" i="199"/>
  <c r="E29" i="199"/>
  <c r="I29" i="199"/>
  <c r="G30" i="199"/>
  <c r="K30" i="199"/>
  <c r="G32" i="199"/>
  <c r="K32" i="199"/>
  <c r="E33" i="199"/>
  <c r="I33" i="199"/>
  <c r="G34" i="199"/>
  <c r="K34" i="199"/>
  <c r="E35" i="199"/>
  <c r="I35" i="199"/>
  <c r="E37" i="199"/>
  <c r="I37" i="199"/>
  <c r="G38" i="199"/>
  <c r="K38" i="199"/>
  <c r="E39" i="199"/>
  <c r="I39" i="199"/>
  <c r="G40" i="199"/>
  <c r="K40" i="199"/>
  <c r="E41" i="199"/>
  <c r="I41" i="199"/>
  <c r="G42" i="199"/>
  <c r="K42" i="199"/>
  <c r="E43" i="199"/>
  <c r="I43" i="199"/>
  <c r="G44" i="199"/>
  <c r="K44" i="199"/>
  <c r="E45" i="199"/>
  <c r="I45" i="199"/>
  <c r="G46" i="199"/>
  <c r="K46" i="199"/>
  <c r="E47" i="199"/>
  <c r="I47" i="199"/>
  <c r="G48" i="199"/>
  <c r="K48" i="199"/>
  <c r="E49" i="199"/>
  <c r="I49" i="199"/>
  <c r="G50" i="199"/>
  <c r="K50" i="199"/>
  <c r="E51" i="199"/>
  <c r="I51" i="199"/>
  <c r="G52" i="199"/>
  <c r="K52" i="199"/>
  <c r="E53" i="199"/>
  <c r="I53" i="199"/>
  <c r="G5" i="185"/>
  <c r="Q13" i="188"/>
  <c r="M13" i="188"/>
  <c r="I13" i="188"/>
  <c r="E13" i="188"/>
  <c r="O14" i="188"/>
  <c r="K14" i="188"/>
  <c r="Q14" i="188"/>
  <c r="M14" i="188"/>
  <c r="I14" i="188"/>
  <c r="E14" i="188"/>
  <c r="G6" i="185"/>
  <c r="I6" i="185"/>
  <c r="E17" i="185"/>
  <c r="G17" i="185"/>
  <c r="I17" i="185"/>
  <c r="E31" i="185"/>
  <c r="G31" i="185"/>
  <c r="I31" i="185"/>
  <c r="G5" i="186"/>
  <c r="K5" i="186"/>
  <c r="O5" i="186"/>
  <c r="E7" i="186"/>
  <c r="G7" i="186"/>
  <c r="I7" i="186"/>
  <c r="K7" i="186"/>
  <c r="M7" i="186"/>
  <c r="G9" i="186"/>
  <c r="K9" i="186"/>
  <c r="O9" i="186"/>
  <c r="G11" i="186"/>
  <c r="K11" i="186"/>
  <c r="O11" i="186"/>
  <c r="G13" i="186"/>
  <c r="K13" i="186"/>
  <c r="O13" i="186"/>
  <c r="G15" i="186"/>
  <c r="K15" i="186"/>
  <c r="O15" i="186"/>
  <c r="G17" i="186"/>
  <c r="K17" i="186"/>
  <c r="O17" i="186"/>
  <c r="G19" i="186"/>
  <c r="K19" i="186"/>
  <c r="O19" i="186"/>
  <c r="G21" i="186"/>
  <c r="K21" i="186"/>
  <c r="O21" i="186"/>
  <c r="E23" i="186"/>
  <c r="G23" i="186"/>
  <c r="I23" i="186"/>
  <c r="K23" i="186"/>
  <c r="M23" i="186"/>
  <c r="G25" i="186"/>
  <c r="K25" i="186"/>
  <c r="O25" i="186"/>
  <c r="G27" i="186"/>
  <c r="K27" i="186"/>
  <c r="O27" i="186"/>
  <c r="G29" i="186"/>
  <c r="K29" i="186"/>
  <c r="O29" i="186"/>
  <c r="G31" i="186"/>
  <c r="K31" i="186"/>
  <c r="O31" i="186"/>
  <c r="G33" i="186"/>
  <c r="K33" i="186"/>
  <c r="O33" i="186"/>
  <c r="G35" i="186"/>
  <c r="K35" i="186"/>
  <c r="O35" i="186"/>
  <c r="E37" i="186"/>
  <c r="G37" i="186"/>
  <c r="I37" i="186"/>
  <c r="K37" i="186"/>
  <c r="M37" i="186"/>
  <c r="G39" i="186"/>
  <c r="K39" i="186"/>
  <c r="O39" i="186"/>
  <c r="G41" i="186"/>
  <c r="K41" i="186"/>
  <c r="O41" i="186"/>
  <c r="G43" i="186"/>
  <c r="K43" i="186"/>
  <c r="O43" i="186"/>
  <c r="G45" i="186"/>
  <c r="K45" i="186"/>
  <c r="O45" i="186"/>
  <c r="G47" i="186"/>
  <c r="K47" i="186"/>
  <c r="O47" i="186"/>
  <c r="G49" i="186"/>
  <c r="K49" i="186"/>
  <c r="O49" i="186"/>
  <c r="G51" i="186"/>
  <c r="K51" i="186"/>
  <c r="O51" i="186"/>
  <c r="G53" i="186"/>
  <c r="K53" i="186"/>
  <c r="O53" i="186"/>
  <c r="G5" i="187"/>
  <c r="K5" i="187"/>
  <c r="G8" i="187"/>
  <c r="K8" i="187"/>
  <c r="G9" i="187"/>
  <c r="K9" i="187"/>
  <c r="G10" i="187"/>
  <c r="K10" i="187"/>
  <c r="G11" i="187"/>
  <c r="K11" i="187"/>
  <c r="E12" i="187"/>
  <c r="G12" i="187"/>
  <c r="I12" i="187"/>
  <c r="K12" i="187"/>
  <c r="G19" i="187"/>
  <c r="K19" i="187"/>
  <c r="G20" i="187"/>
  <c r="K20" i="187"/>
  <c r="G21" i="187"/>
  <c r="K21" i="187"/>
  <c r="G22" i="187"/>
  <c r="K22" i="187"/>
  <c r="E23" i="187"/>
  <c r="G23" i="187"/>
  <c r="I23" i="187"/>
  <c r="K23" i="187"/>
  <c r="G33" i="187"/>
  <c r="K33" i="187"/>
  <c r="G34" i="187"/>
  <c r="K34" i="187"/>
  <c r="G35" i="187"/>
  <c r="K35" i="187"/>
  <c r="G36" i="187"/>
  <c r="K36" i="187"/>
  <c r="E37" i="187"/>
  <c r="G37" i="187"/>
  <c r="I37" i="187"/>
  <c r="K37" i="187"/>
  <c r="E52" i="187"/>
  <c r="I52" i="187"/>
  <c r="M52" i="187"/>
  <c r="E53" i="187"/>
  <c r="I53" i="187"/>
  <c r="M53" i="187"/>
  <c r="E54" i="187"/>
  <c r="I54" i="187"/>
  <c r="M54" i="187"/>
  <c r="E5" i="188"/>
  <c r="I5" i="188"/>
  <c r="M5" i="188"/>
  <c r="Q5" i="188"/>
  <c r="D6" i="188"/>
  <c r="C7" i="188"/>
  <c r="K13" i="188"/>
  <c r="C12" i="188"/>
  <c r="K12" i="188" s="1"/>
  <c r="E6" i="185"/>
  <c r="K6" i="185"/>
  <c r="E5" i="186"/>
  <c r="I5" i="186"/>
  <c r="G8" i="186"/>
  <c r="K8" i="186"/>
  <c r="E9" i="186"/>
  <c r="I9" i="186"/>
  <c r="G10" i="186"/>
  <c r="K10" i="186"/>
  <c r="E11" i="186"/>
  <c r="I11" i="186"/>
  <c r="C12" i="186"/>
  <c r="G12" i="186" s="1"/>
  <c r="E13" i="186"/>
  <c r="I13" i="186"/>
  <c r="G14" i="186"/>
  <c r="K14" i="186"/>
  <c r="E15" i="186"/>
  <c r="I15" i="186"/>
  <c r="G16" i="186"/>
  <c r="K16" i="186"/>
  <c r="E17" i="186"/>
  <c r="I17" i="186"/>
  <c r="C18" i="186"/>
  <c r="I18" i="186" s="1"/>
  <c r="E19" i="186"/>
  <c r="I19" i="186"/>
  <c r="G20" i="186"/>
  <c r="K20" i="186"/>
  <c r="E21" i="186"/>
  <c r="I21" i="186"/>
  <c r="G22" i="186"/>
  <c r="K22" i="186"/>
  <c r="G24" i="186"/>
  <c r="K24" i="186"/>
  <c r="E25" i="186"/>
  <c r="I25" i="186"/>
  <c r="G26" i="186"/>
  <c r="K26" i="186"/>
  <c r="E27" i="186"/>
  <c r="I27" i="186"/>
  <c r="G28" i="186"/>
  <c r="K28" i="186"/>
  <c r="E29" i="186"/>
  <c r="I29" i="186"/>
  <c r="G30" i="186"/>
  <c r="K30" i="186"/>
  <c r="E31" i="186"/>
  <c r="I31" i="186"/>
  <c r="C32" i="186"/>
  <c r="G32" i="186" s="1"/>
  <c r="E33" i="186"/>
  <c r="I33" i="186"/>
  <c r="G34" i="186"/>
  <c r="K34" i="186"/>
  <c r="E35" i="186"/>
  <c r="I35" i="186"/>
  <c r="G36" i="186"/>
  <c r="K36" i="186"/>
  <c r="G38" i="186"/>
  <c r="K38" i="186"/>
  <c r="E39" i="186"/>
  <c r="I39" i="186"/>
  <c r="G40" i="186"/>
  <c r="K40" i="186"/>
  <c r="E41" i="186"/>
  <c r="I41" i="186"/>
  <c r="G42" i="186"/>
  <c r="K42" i="186"/>
  <c r="E43" i="186"/>
  <c r="I43" i="186"/>
  <c r="G44" i="186"/>
  <c r="K44" i="186"/>
  <c r="E45" i="186"/>
  <c r="I45" i="186"/>
  <c r="G46" i="186"/>
  <c r="K46" i="186"/>
  <c r="E47" i="186"/>
  <c r="I47" i="186"/>
  <c r="G48" i="186"/>
  <c r="K48" i="186"/>
  <c r="E49" i="186"/>
  <c r="I49" i="186"/>
  <c r="G50" i="186"/>
  <c r="K50" i="186"/>
  <c r="E51" i="186"/>
  <c r="I51" i="186"/>
  <c r="G52" i="186"/>
  <c r="K52" i="186"/>
  <c r="E53" i="186"/>
  <c r="I53" i="186"/>
  <c r="G54" i="186"/>
  <c r="K54" i="186"/>
  <c r="E5" i="187"/>
  <c r="I5" i="187"/>
  <c r="D6" i="187"/>
  <c r="F6" i="187"/>
  <c r="H6" i="187"/>
  <c r="J6" i="187"/>
  <c r="L6" i="187"/>
  <c r="C7" i="187"/>
  <c r="K7" i="187" s="1"/>
  <c r="E8" i="187"/>
  <c r="I8" i="187"/>
  <c r="E9" i="187"/>
  <c r="I9" i="187"/>
  <c r="E10" i="187"/>
  <c r="I10" i="187"/>
  <c r="E11" i="187"/>
  <c r="I11" i="187"/>
  <c r="G13" i="187"/>
  <c r="G14" i="187"/>
  <c r="G15" i="187"/>
  <c r="G16" i="187"/>
  <c r="G17" i="187"/>
  <c r="C18" i="187"/>
  <c r="I18" i="187" s="1"/>
  <c r="E19" i="187"/>
  <c r="I19" i="187"/>
  <c r="E20" i="187"/>
  <c r="I20" i="187"/>
  <c r="E21" i="187"/>
  <c r="I21" i="187"/>
  <c r="E22" i="187"/>
  <c r="I22" i="187"/>
  <c r="G24" i="187"/>
  <c r="G25" i="187"/>
  <c r="G26" i="187"/>
  <c r="G27" i="187"/>
  <c r="G28" i="187"/>
  <c r="G29" i="187"/>
  <c r="G30" i="187"/>
  <c r="G31" i="187"/>
  <c r="C32" i="187"/>
  <c r="G32" i="187" s="1"/>
  <c r="E33" i="187"/>
  <c r="I33" i="187"/>
  <c r="E34" i="187"/>
  <c r="I34" i="187"/>
  <c r="E35" i="187"/>
  <c r="I35" i="187"/>
  <c r="E36" i="187"/>
  <c r="I36" i="187"/>
  <c r="G38" i="187"/>
  <c r="G39" i="187"/>
  <c r="G40" i="187"/>
  <c r="G41" i="187"/>
  <c r="G42" i="187"/>
  <c r="G43" i="187"/>
  <c r="G44" i="187"/>
  <c r="G45" i="187"/>
  <c r="G46" i="187"/>
  <c r="G47" i="187"/>
  <c r="G48" i="187"/>
  <c r="G49" i="187"/>
  <c r="G50" i="187"/>
  <c r="G51" i="187"/>
  <c r="G52" i="187"/>
  <c r="G53" i="187"/>
  <c r="G54" i="187"/>
  <c r="G5" i="188"/>
  <c r="K5" i="188"/>
  <c r="I12" i="188"/>
  <c r="M12" i="188"/>
  <c r="Q12" i="188"/>
  <c r="G8" i="188"/>
  <c r="K8" i="188"/>
  <c r="G9" i="188"/>
  <c r="K9" i="188"/>
  <c r="G10" i="188"/>
  <c r="K10" i="188"/>
  <c r="G11" i="188"/>
  <c r="K11" i="188"/>
  <c r="E15" i="188"/>
  <c r="I15" i="188"/>
  <c r="M15" i="188"/>
  <c r="Q15" i="188"/>
  <c r="E16" i="188"/>
  <c r="I16" i="188"/>
  <c r="M16" i="188"/>
  <c r="Q16" i="188"/>
  <c r="E17" i="188"/>
  <c r="I17" i="188"/>
  <c r="M17" i="188"/>
  <c r="Q17" i="188"/>
  <c r="G19" i="188"/>
  <c r="K19" i="188"/>
  <c r="G20" i="188"/>
  <c r="K20" i="188"/>
  <c r="G21" i="188"/>
  <c r="K21" i="188"/>
  <c r="G22" i="188"/>
  <c r="K22" i="188"/>
  <c r="C23" i="188"/>
  <c r="K23" i="188" s="1"/>
  <c r="E24" i="188"/>
  <c r="I24" i="188"/>
  <c r="M24" i="188"/>
  <c r="Q24" i="188"/>
  <c r="E25" i="188"/>
  <c r="I25" i="188"/>
  <c r="M25" i="188"/>
  <c r="Q25" i="188"/>
  <c r="E26" i="188"/>
  <c r="I26" i="188"/>
  <c r="M26" i="188"/>
  <c r="Q26" i="188"/>
  <c r="E27" i="188"/>
  <c r="I27" i="188"/>
  <c r="M27" i="188"/>
  <c r="Q27" i="188"/>
  <c r="E28" i="188"/>
  <c r="I28" i="188"/>
  <c r="M28" i="188"/>
  <c r="Q28" i="188"/>
  <c r="E29" i="188"/>
  <c r="I29" i="188"/>
  <c r="M29" i="188"/>
  <c r="Q29" i="188"/>
  <c r="E30" i="188"/>
  <c r="I30" i="188"/>
  <c r="M30" i="188"/>
  <c r="Q30" i="188"/>
  <c r="E31" i="188"/>
  <c r="I31" i="188"/>
  <c r="M31" i="188"/>
  <c r="Q31" i="188"/>
  <c r="G33" i="188"/>
  <c r="K33" i="188"/>
  <c r="G34" i="188"/>
  <c r="K34" i="188"/>
  <c r="G35" i="188"/>
  <c r="K35" i="188"/>
  <c r="G36" i="188"/>
  <c r="K36" i="188"/>
  <c r="C37" i="188"/>
  <c r="E37" i="188" s="1"/>
  <c r="E38" i="188"/>
  <c r="I38" i="188"/>
  <c r="M38" i="188"/>
  <c r="Q38" i="188"/>
  <c r="E39" i="188"/>
  <c r="I39" i="188"/>
  <c r="M39" i="188"/>
  <c r="Q39" i="188"/>
  <c r="E40" i="188"/>
  <c r="I40" i="188"/>
  <c r="M40" i="188"/>
  <c r="Q40" i="188"/>
  <c r="E41" i="188"/>
  <c r="I41" i="188"/>
  <c r="M41" i="188"/>
  <c r="Q41" i="188"/>
  <c r="E42" i="188"/>
  <c r="I42" i="188"/>
  <c r="M42" i="188"/>
  <c r="Q42" i="188"/>
  <c r="E43" i="188"/>
  <c r="I43" i="188"/>
  <c r="M43" i="188"/>
  <c r="Q43" i="188"/>
  <c r="E44" i="188"/>
  <c r="I44" i="188"/>
  <c r="M44" i="188"/>
  <c r="Q44" i="188"/>
  <c r="E45" i="188"/>
  <c r="I45" i="188"/>
  <c r="M45" i="188"/>
  <c r="Q45" i="188"/>
  <c r="E46" i="188"/>
  <c r="I46" i="188"/>
  <c r="M46" i="188"/>
  <c r="Q46" i="188"/>
  <c r="E47" i="188"/>
  <c r="I47" i="188"/>
  <c r="M47" i="188"/>
  <c r="Q47" i="188"/>
  <c r="E48" i="188"/>
  <c r="I48" i="188"/>
  <c r="M48" i="188"/>
  <c r="Q48" i="188"/>
  <c r="M49" i="188"/>
  <c r="Q49" i="188"/>
  <c r="Q50" i="188"/>
  <c r="G8" i="189"/>
  <c r="K8" i="189"/>
  <c r="O8" i="189"/>
  <c r="G10" i="189"/>
  <c r="K10" i="189"/>
  <c r="O10" i="189"/>
  <c r="E12" i="189"/>
  <c r="G12" i="189"/>
  <c r="I12" i="189"/>
  <c r="K12" i="189"/>
  <c r="M12" i="189"/>
  <c r="G14" i="189"/>
  <c r="K14" i="189"/>
  <c r="O14" i="189"/>
  <c r="G16" i="189"/>
  <c r="K16" i="189"/>
  <c r="O16" i="189"/>
  <c r="E18" i="189"/>
  <c r="G18" i="189"/>
  <c r="I18" i="189"/>
  <c r="K18" i="189"/>
  <c r="M18" i="189"/>
  <c r="G20" i="189"/>
  <c r="K20" i="189"/>
  <c r="O20" i="189"/>
  <c r="G22" i="189"/>
  <c r="K22" i="189"/>
  <c r="O22" i="189"/>
  <c r="G24" i="189"/>
  <c r="K24" i="189"/>
  <c r="O24" i="189"/>
  <c r="G26" i="189"/>
  <c r="K26" i="189"/>
  <c r="O26" i="189"/>
  <c r="G28" i="189"/>
  <c r="K28" i="189"/>
  <c r="O28" i="189"/>
  <c r="G30" i="189"/>
  <c r="K30" i="189"/>
  <c r="O30" i="189"/>
  <c r="E32" i="189"/>
  <c r="G32" i="189"/>
  <c r="I32" i="189"/>
  <c r="K32" i="189"/>
  <c r="M32" i="189"/>
  <c r="G34" i="189"/>
  <c r="K34" i="189"/>
  <c r="O34" i="189"/>
  <c r="G36" i="189"/>
  <c r="K36" i="189"/>
  <c r="O36" i="189"/>
  <c r="G38" i="189"/>
  <c r="K38" i="189"/>
  <c r="O38" i="189"/>
  <c r="G40" i="189"/>
  <c r="K40" i="189"/>
  <c r="O40" i="189"/>
  <c r="G42" i="189"/>
  <c r="K42" i="189"/>
  <c r="O42" i="189"/>
  <c r="G44" i="189"/>
  <c r="K44" i="189"/>
  <c r="O44" i="189"/>
  <c r="G46" i="189"/>
  <c r="K46" i="189"/>
  <c r="O46" i="189"/>
  <c r="G48" i="189"/>
  <c r="K48" i="189"/>
  <c r="O48" i="189"/>
  <c r="G50" i="189"/>
  <c r="K50" i="189"/>
  <c r="O50" i="189"/>
  <c r="G52" i="189"/>
  <c r="K52" i="189"/>
  <c r="O52" i="189"/>
  <c r="G54" i="189"/>
  <c r="K54" i="189"/>
  <c r="O54" i="189"/>
  <c r="G15" i="188"/>
  <c r="K15" i="188"/>
  <c r="G16" i="188"/>
  <c r="K16" i="188"/>
  <c r="G17" i="188"/>
  <c r="K17" i="188"/>
  <c r="E18" i="188"/>
  <c r="G18" i="188"/>
  <c r="I18" i="188"/>
  <c r="K18" i="188"/>
  <c r="M18" i="188"/>
  <c r="O18" i="188"/>
  <c r="G24" i="188"/>
  <c r="K24" i="188"/>
  <c r="G25" i="188"/>
  <c r="K25" i="188"/>
  <c r="G26" i="188"/>
  <c r="K26" i="188"/>
  <c r="G27" i="188"/>
  <c r="K27" i="188"/>
  <c r="G28" i="188"/>
  <c r="K28" i="188"/>
  <c r="G29" i="188"/>
  <c r="K29" i="188"/>
  <c r="G30" i="188"/>
  <c r="K30" i="188"/>
  <c r="G31" i="188"/>
  <c r="K31" i="188"/>
  <c r="E32" i="188"/>
  <c r="G32" i="188"/>
  <c r="I32" i="188"/>
  <c r="K32" i="188"/>
  <c r="M32" i="188"/>
  <c r="O32" i="188"/>
  <c r="G38" i="188"/>
  <c r="K38" i="188"/>
  <c r="G39" i="188"/>
  <c r="K39" i="188"/>
  <c r="G40" i="188"/>
  <c r="K40" i="188"/>
  <c r="G41" i="188"/>
  <c r="K41" i="188"/>
  <c r="G42" i="188"/>
  <c r="K42" i="188"/>
  <c r="G43" i="188"/>
  <c r="K43" i="188"/>
  <c r="G44" i="188"/>
  <c r="K44" i="188"/>
  <c r="G45" i="188"/>
  <c r="K45" i="188"/>
  <c r="G46" i="188"/>
  <c r="K46" i="188"/>
  <c r="G47" i="188"/>
  <c r="K47" i="188"/>
  <c r="G48" i="188"/>
  <c r="K48" i="188"/>
  <c r="G49" i="188"/>
  <c r="K49" i="188"/>
  <c r="G50" i="188"/>
  <c r="K50" i="188"/>
  <c r="G51" i="188"/>
  <c r="K51" i="188"/>
  <c r="G52" i="188"/>
  <c r="K52" i="188"/>
  <c r="G53" i="188"/>
  <c r="K53" i="188"/>
  <c r="G54" i="188"/>
  <c r="K54" i="188"/>
  <c r="G5" i="189"/>
  <c r="K5" i="189"/>
  <c r="D6" i="189"/>
  <c r="F6" i="189"/>
  <c r="H6" i="189"/>
  <c r="J6" i="189"/>
  <c r="L6" i="189"/>
  <c r="N6" i="189"/>
  <c r="C7" i="189"/>
  <c r="G7" i="189" s="1"/>
  <c r="E8" i="189"/>
  <c r="I8" i="189"/>
  <c r="G9" i="189"/>
  <c r="K9" i="189"/>
  <c r="E10" i="189"/>
  <c r="I10" i="189"/>
  <c r="G11" i="189"/>
  <c r="K11" i="189"/>
  <c r="G13" i="189"/>
  <c r="K13" i="189"/>
  <c r="E14" i="189"/>
  <c r="I14" i="189"/>
  <c r="G15" i="189"/>
  <c r="K15" i="189"/>
  <c r="E16" i="189"/>
  <c r="I16" i="189"/>
  <c r="G17" i="189"/>
  <c r="K17" i="189"/>
  <c r="G19" i="189"/>
  <c r="K19" i="189"/>
  <c r="E20" i="189"/>
  <c r="I20" i="189"/>
  <c r="G21" i="189"/>
  <c r="K21" i="189"/>
  <c r="E22" i="189"/>
  <c r="I22" i="189"/>
  <c r="C23" i="189"/>
  <c r="K23" i="189" s="1"/>
  <c r="E24" i="189"/>
  <c r="I24" i="189"/>
  <c r="G25" i="189"/>
  <c r="K25" i="189"/>
  <c r="E26" i="189"/>
  <c r="I26" i="189"/>
  <c r="G27" i="189"/>
  <c r="K27" i="189"/>
  <c r="E28" i="189"/>
  <c r="I28" i="189"/>
  <c r="G29" i="189"/>
  <c r="K29" i="189"/>
  <c r="E30" i="189"/>
  <c r="I30" i="189"/>
  <c r="G31" i="189"/>
  <c r="K31" i="189"/>
  <c r="G33" i="189"/>
  <c r="K33" i="189"/>
  <c r="E34" i="189"/>
  <c r="I34" i="189"/>
  <c r="G35" i="189"/>
  <c r="K35" i="189"/>
  <c r="E36" i="189"/>
  <c r="I36" i="189"/>
  <c r="C37" i="189"/>
  <c r="E37" i="189" s="1"/>
  <c r="E38" i="189"/>
  <c r="I38" i="189"/>
  <c r="G39" i="189"/>
  <c r="K39" i="189"/>
  <c r="E40" i="189"/>
  <c r="I40" i="189"/>
  <c r="G41" i="189"/>
  <c r="K41" i="189"/>
  <c r="E42" i="189"/>
  <c r="I42" i="189"/>
  <c r="G43" i="189"/>
  <c r="K43" i="189"/>
  <c r="E44" i="189"/>
  <c r="I44" i="189"/>
  <c r="G45" i="189"/>
  <c r="K45" i="189"/>
  <c r="E46" i="189"/>
  <c r="I46" i="189"/>
  <c r="G47" i="189"/>
  <c r="K47" i="189"/>
  <c r="E48" i="189"/>
  <c r="I48" i="189"/>
  <c r="G49" i="189"/>
  <c r="K49" i="189"/>
  <c r="E50" i="189"/>
  <c r="I50" i="189"/>
  <c r="G51" i="189"/>
  <c r="K51" i="189"/>
  <c r="E52" i="189"/>
  <c r="I52" i="189"/>
  <c r="G53" i="189"/>
  <c r="K53" i="189"/>
  <c r="E54" i="189"/>
  <c r="I54" i="189"/>
  <c r="E37" i="100"/>
  <c r="D37" i="100"/>
  <c r="C37" i="100"/>
  <c r="E32" i="100"/>
  <c r="D32" i="100"/>
  <c r="C32" i="100"/>
  <c r="E23" i="100"/>
  <c r="D23" i="100"/>
  <c r="C23" i="100"/>
  <c r="E18" i="100"/>
  <c r="D18" i="100"/>
  <c r="C18" i="100"/>
  <c r="E12" i="100"/>
  <c r="D12" i="100"/>
  <c r="C12" i="100"/>
  <c r="C6" i="100" s="1"/>
  <c r="E7" i="100"/>
  <c r="D7" i="100"/>
  <c r="D6" i="100" s="1"/>
  <c r="C7" i="100"/>
  <c r="E6" i="100"/>
  <c r="E71" i="177"/>
  <c r="F71" i="177" s="1"/>
  <c r="E70" i="177"/>
  <c r="F70" i="177" s="1"/>
  <c r="E69" i="177"/>
  <c r="F69" i="177" s="1"/>
  <c r="E68" i="177"/>
  <c r="F68" i="177" s="1"/>
  <c r="E67" i="177"/>
  <c r="F67" i="177" s="1"/>
  <c r="E66" i="177"/>
  <c r="F66" i="177" s="1"/>
  <c r="E65" i="177"/>
  <c r="F65" i="177" s="1"/>
  <c r="E64" i="177"/>
  <c r="F64" i="177" s="1"/>
  <c r="E63" i="177"/>
  <c r="F63" i="177" s="1"/>
  <c r="E62" i="177"/>
  <c r="F62" i="177" s="1"/>
  <c r="E61" i="177"/>
  <c r="F61" i="177" s="1"/>
  <c r="E60" i="177"/>
  <c r="F60" i="177" s="1"/>
  <c r="E59" i="177"/>
  <c r="F59" i="177" s="1"/>
  <c r="E58" i="177"/>
  <c r="F58" i="177" s="1"/>
  <c r="E57" i="177"/>
  <c r="F57" i="177" s="1"/>
  <c r="E56" i="177"/>
  <c r="F56" i="177" s="1"/>
  <c r="E55" i="177"/>
  <c r="F55" i="177" s="1"/>
  <c r="E54" i="177"/>
  <c r="F54" i="177" s="1"/>
  <c r="E53" i="177"/>
  <c r="F53" i="177" s="1"/>
  <c r="E52" i="177"/>
  <c r="F52" i="177" s="1"/>
  <c r="E51" i="177"/>
  <c r="F51" i="177" s="1"/>
  <c r="E50" i="177"/>
  <c r="F50" i="177" s="1"/>
  <c r="E49" i="177"/>
  <c r="F49" i="177" s="1"/>
  <c r="E48" i="177"/>
  <c r="F48" i="177" s="1"/>
  <c r="E47" i="177"/>
  <c r="F47" i="177" s="1"/>
  <c r="E46" i="177"/>
  <c r="F46" i="177" s="1"/>
  <c r="E45" i="177"/>
  <c r="F45" i="177" s="1"/>
  <c r="E44" i="177"/>
  <c r="F44" i="177" s="1"/>
  <c r="E43" i="177"/>
  <c r="F43" i="177" s="1"/>
  <c r="E42" i="177"/>
  <c r="F42" i="177" s="1"/>
  <c r="E41" i="177"/>
  <c r="F41" i="177" s="1"/>
  <c r="E40" i="177"/>
  <c r="F40" i="177" s="1"/>
  <c r="E39" i="177"/>
  <c r="F39" i="177" s="1"/>
  <c r="E38" i="177"/>
  <c r="F38" i="177" s="1"/>
  <c r="E37" i="177"/>
  <c r="F37" i="177" s="1"/>
  <c r="E36" i="177"/>
  <c r="F36" i="177" s="1"/>
  <c r="E35" i="177"/>
  <c r="F35" i="177" s="1"/>
  <c r="E34" i="177"/>
  <c r="F34" i="177" s="1"/>
  <c r="E33" i="177"/>
  <c r="F33" i="177" s="1"/>
  <c r="E32" i="177"/>
  <c r="F32" i="177" s="1"/>
  <c r="E31" i="177"/>
  <c r="F31" i="177" s="1"/>
  <c r="E30" i="177"/>
  <c r="F30" i="177" s="1"/>
  <c r="E29" i="177"/>
  <c r="F29" i="177" s="1"/>
  <c r="E28" i="177"/>
  <c r="F28" i="177" s="1"/>
  <c r="E27" i="177"/>
  <c r="F27" i="177" s="1"/>
  <c r="E26" i="177"/>
  <c r="F26" i="177" s="1"/>
  <c r="E25" i="177"/>
  <c r="F25" i="177" s="1"/>
  <c r="E24" i="177"/>
  <c r="F24" i="177" s="1"/>
  <c r="E23" i="177"/>
  <c r="F23" i="177" s="1"/>
  <c r="E22" i="177"/>
  <c r="F22" i="177" s="1"/>
  <c r="E21" i="177"/>
  <c r="F21" i="177" s="1"/>
  <c r="E20" i="177"/>
  <c r="F20" i="177" s="1"/>
  <c r="E19" i="177"/>
  <c r="F19" i="177" s="1"/>
  <c r="E18" i="177"/>
  <c r="F18" i="177" s="1"/>
  <c r="E17" i="177"/>
  <c r="F17" i="177" s="1"/>
  <c r="E16" i="177"/>
  <c r="F16" i="177" s="1"/>
  <c r="E15" i="177"/>
  <c r="F15" i="177" s="1"/>
  <c r="E14" i="177"/>
  <c r="F14" i="177" s="1"/>
  <c r="E13" i="177"/>
  <c r="F13" i="177" s="1"/>
  <c r="E12" i="177"/>
  <c r="F12" i="177" s="1"/>
  <c r="E11" i="177"/>
  <c r="F11" i="177" s="1"/>
  <c r="E10" i="177"/>
  <c r="F10" i="177" s="1"/>
  <c r="E9" i="177"/>
  <c r="F9" i="177" s="1"/>
  <c r="E8" i="177"/>
  <c r="F8" i="177" s="1"/>
  <c r="E7" i="177"/>
  <c r="F7" i="177" s="1"/>
  <c r="E6" i="177"/>
  <c r="F6" i="177" s="1"/>
  <c r="E5" i="177"/>
  <c r="F5" i="177" s="1"/>
  <c r="D26" i="176"/>
  <c r="E26" i="176" s="1"/>
  <c r="F26" i="176" s="1"/>
  <c r="E25" i="176"/>
  <c r="F25" i="176" s="1"/>
  <c r="E24" i="176"/>
  <c r="F24" i="176" s="1"/>
  <c r="E23" i="176"/>
  <c r="F23" i="176" s="1"/>
  <c r="E22" i="176"/>
  <c r="F22" i="176" s="1"/>
  <c r="E21" i="176"/>
  <c r="F21" i="176" s="1"/>
  <c r="E20" i="176"/>
  <c r="F20" i="176" s="1"/>
  <c r="E19" i="176"/>
  <c r="F19" i="176" s="1"/>
  <c r="E18" i="176"/>
  <c r="F18" i="176" s="1"/>
  <c r="E17" i="176"/>
  <c r="F17" i="176" s="1"/>
  <c r="E16" i="176"/>
  <c r="F16" i="176" s="1"/>
  <c r="E15" i="176"/>
  <c r="F15" i="176" s="1"/>
  <c r="E14" i="176"/>
  <c r="F14" i="176" s="1"/>
  <c r="E13" i="176"/>
  <c r="F13" i="176" s="1"/>
  <c r="E12" i="176"/>
  <c r="F12" i="176" s="1"/>
  <c r="E11" i="176"/>
  <c r="F11" i="176" s="1"/>
  <c r="E10" i="176"/>
  <c r="F10" i="176" s="1"/>
  <c r="E9" i="176"/>
  <c r="F9" i="176" s="1"/>
  <c r="E8" i="176"/>
  <c r="F8" i="176" s="1"/>
  <c r="E7" i="176"/>
  <c r="F7" i="176" s="1"/>
  <c r="E6" i="176"/>
  <c r="F6" i="176" s="1"/>
  <c r="F5" i="176"/>
  <c r="I5" i="185" l="1"/>
  <c r="S6" i="191"/>
  <c r="K7" i="190"/>
  <c r="E7" i="190"/>
  <c r="G7" i="190"/>
  <c r="Q7" i="190"/>
  <c r="S7" i="190"/>
  <c r="K5" i="185"/>
  <c r="O31" i="199"/>
  <c r="S31" i="199"/>
  <c r="Q31" i="199"/>
  <c r="E17" i="199"/>
  <c r="S17" i="199"/>
  <c r="Q17" i="199"/>
  <c r="I11" i="199"/>
  <c r="S11" i="199"/>
  <c r="Q11" i="199"/>
  <c r="K11" i="199"/>
  <c r="Q6" i="199"/>
  <c r="S6" i="199"/>
  <c r="O17" i="199"/>
  <c r="G17" i="199"/>
  <c r="O11" i="199"/>
  <c r="G11" i="199"/>
  <c r="M17" i="199"/>
  <c r="M11" i="199"/>
  <c r="E11" i="199"/>
  <c r="I17" i="199"/>
  <c r="O6" i="199"/>
  <c r="C5" i="199"/>
  <c r="C6" i="189"/>
  <c r="E6" i="189" s="1"/>
  <c r="C6" i="187"/>
  <c r="E6" i="187" s="1"/>
  <c r="C6" i="188"/>
  <c r="E6" i="188" s="1"/>
  <c r="O37" i="189"/>
  <c r="G37" i="189"/>
  <c r="I23" i="189"/>
  <c r="M7" i="189"/>
  <c r="E7" i="189"/>
  <c r="K37" i="188"/>
  <c r="Q23" i="188"/>
  <c r="I23" i="188"/>
  <c r="E12" i="188"/>
  <c r="I37" i="189"/>
  <c r="O23" i="189"/>
  <c r="G23" i="189"/>
  <c r="K7" i="189"/>
  <c r="Q37" i="188"/>
  <c r="I37" i="188"/>
  <c r="O23" i="188"/>
  <c r="G23" i="188"/>
  <c r="O12" i="188"/>
  <c r="G12" i="188"/>
  <c r="M32" i="187"/>
  <c r="E32" i="187"/>
  <c r="G18" i="187"/>
  <c r="I7" i="187"/>
  <c r="M32" i="186"/>
  <c r="E32" i="186"/>
  <c r="K18" i="186"/>
  <c r="M12" i="186"/>
  <c r="E12" i="186"/>
  <c r="K6" i="186"/>
  <c r="K32" i="187"/>
  <c r="M18" i="187"/>
  <c r="E18" i="187"/>
  <c r="G7" i="187"/>
  <c r="K32" i="186"/>
  <c r="M18" i="186"/>
  <c r="E18" i="186"/>
  <c r="K12" i="186"/>
  <c r="M6" i="186"/>
  <c r="E6" i="186"/>
  <c r="Q7" i="188"/>
  <c r="O7" i="188"/>
  <c r="M7" i="188"/>
  <c r="K7" i="188"/>
  <c r="I7" i="188"/>
  <c r="G7" i="188"/>
  <c r="O6" i="189"/>
  <c r="G6" i="189"/>
  <c r="K37" i="189"/>
  <c r="M23" i="189"/>
  <c r="E23" i="189"/>
  <c r="I7" i="189"/>
  <c r="O37" i="188"/>
  <c r="G37" i="188"/>
  <c r="M23" i="188"/>
  <c r="E23" i="188"/>
  <c r="M37" i="189"/>
  <c r="O7" i="189"/>
  <c r="M37" i="188"/>
  <c r="E7" i="188"/>
  <c r="I32" i="187"/>
  <c r="K18" i="187"/>
  <c r="M7" i="187"/>
  <c r="E7" i="187"/>
  <c r="I32" i="186"/>
  <c r="O18" i="186"/>
  <c r="G18" i="186"/>
  <c r="I12" i="186"/>
  <c r="O6" i="186"/>
  <c r="G6" i="186"/>
  <c r="O32" i="186"/>
  <c r="O12" i="186"/>
  <c r="F8" i="27"/>
  <c r="G6" i="187" l="1"/>
  <c r="K6" i="187"/>
  <c r="K6" i="189"/>
  <c r="S5" i="199"/>
  <c r="Q5" i="199"/>
  <c r="E5" i="199"/>
  <c r="M5" i="199"/>
  <c r="G5" i="199"/>
  <c r="O5" i="199"/>
  <c r="I5" i="199"/>
  <c r="K5" i="199"/>
  <c r="I6" i="189"/>
  <c r="I6" i="187"/>
  <c r="M6" i="187"/>
  <c r="M6" i="189"/>
  <c r="O6" i="188"/>
  <c r="K6" i="188"/>
  <c r="G6" i="188"/>
  <c r="I6" i="188"/>
  <c r="Q6" i="188"/>
  <c r="M6" i="188"/>
  <c r="K54" i="159"/>
  <c r="L54" i="159" s="1"/>
  <c r="I54" i="159"/>
  <c r="J54" i="159" s="1"/>
  <c r="K53" i="159"/>
  <c r="L53" i="159" s="1"/>
  <c r="I53" i="159"/>
  <c r="J53" i="159" s="1"/>
  <c r="K52" i="159"/>
  <c r="L52" i="159" s="1"/>
  <c r="I52" i="159"/>
  <c r="J52" i="159" s="1"/>
  <c r="K51" i="159"/>
  <c r="L51" i="159" s="1"/>
  <c r="I51" i="159"/>
  <c r="J51" i="159" s="1"/>
  <c r="K50" i="159"/>
  <c r="L50" i="159" s="1"/>
  <c r="I50" i="159"/>
  <c r="J50" i="159" s="1"/>
  <c r="K49" i="159"/>
  <c r="L49" i="159" s="1"/>
  <c r="I49" i="159"/>
  <c r="J49" i="159" s="1"/>
  <c r="K48" i="159"/>
  <c r="L48" i="159" s="1"/>
  <c r="I48" i="159"/>
  <c r="J48" i="159" s="1"/>
  <c r="K47" i="159"/>
  <c r="L47" i="159" s="1"/>
  <c r="I47" i="159"/>
  <c r="J47" i="159" s="1"/>
  <c r="K46" i="159"/>
  <c r="L46" i="159" s="1"/>
  <c r="I46" i="159"/>
  <c r="J46" i="159" s="1"/>
  <c r="K45" i="159"/>
  <c r="L45" i="159" s="1"/>
  <c r="I45" i="159"/>
  <c r="J45" i="159" s="1"/>
  <c r="K44" i="159"/>
  <c r="L44" i="159" s="1"/>
  <c r="I44" i="159"/>
  <c r="J44" i="159" s="1"/>
  <c r="K43" i="159"/>
  <c r="L43" i="159" s="1"/>
  <c r="I43" i="159"/>
  <c r="J43" i="159" s="1"/>
  <c r="K42" i="159"/>
  <c r="L42" i="159" s="1"/>
  <c r="I42" i="159"/>
  <c r="J42" i="159" s="1"/>
  <c r="K41" i="159"/>
  <c r="L41" i="159" s="1"/>
  <c r="I41" i="159"/>
  <c r="J41" i="159" s="1"/>
  <c r="K40" i="159"/>
  <c r="L40" i="159" s="1"/>
  <c r="I40" i="159"/>
  <c r="J40" i="159" s="1"/>
  <c r="K39" i="159"/>
  <c r="L39" i="159" s="1"/>
  <c r="I39" i="159"/>
  <c r="J39" i="159" s="1"/>
  <c r="K38" i="159"/>
  <c r="L38" i="159" s="1"/>
  <c r="I38" i="159"/>
  <c r="J38" i="159" s="1"/>
  <c r="H37" i="159"/>
  <c r="K36" i="159"/>
  <c r="L36" i="159" s="1"/>
  <c r="I36" i="159"/>
  <c r="J36" i="159" s="1"/>
  <c r="K35" i="159"/>
  <c r="L35" i="159" s="1"/>
  <c r="I35" i="159"/>
  <c r="J35" i="159" s="1"/>
  <c r="K34" i="159"/>
  <c r="L34" i="159" s="1"/>
  <c r="I34" i="159"/>
  <c r="J34" i="159" s="1"/>
  <c r="K33" i="159"/>
  <c r="L33" i="159" s="1"/>
  <c r="I33" i="159"/>
  <c r="J33" i="159" s="1"/>
  <c r="H32" i="159"/>
  <c r="K31" i="159"/>
  <c r="L31" i="159" s="1"/>
  <c r="I31" i="159"/>
  <c r="J31" i="159" s="1"/>
  <c r="K30" i="159"/>
  <c r="L30" i="159" s="1"/>
  <c r="I30" i="159"/>
  <c r="J30" i="159" s="1"/>
  <c r="K29" i="159"/>
  <c r="L29" i="159" s="1"/>
  <c r="I29" i="159"/>
  <c r="J29" i="159" s="1"/>
  <c r="K28" i="159"/>
  <c r="L28" i="159" s="1"/>
  <c r="I28" i="159"/>
  <c r="J28" i="159" s="1"/>
  <c r="K27" i="159"/>
  <c r="L27" i="159" s="1"/>
  <c r="I27" i="159"/>
  <c r="J27" i="159" s="1"/>
  <c r="K26" i="159"/>
  <c r="L26" i="159" s="1"/>
  <c r="I26" i="159"/>
  <c r="J26" i="159" s="1"/>
  <c r="K25" i="159"/>
  <c r="L25" i="159" s="1"/>
  <c r="I25" i="159"/>
  <c r="J25" i="159" s="1"/>
  <c r="K24" i="159"/>
  <c r="L24" i="159" s="1"/>
  <c r="I24" i="159"/>
  <c r="J24" i="159" s="1"/>
  <c r="H23" i="159"/>
  <c r="K22" i="159"/>
  <c r="L22" i="159" s="1"/>
  <c r="I22" i="159"/>
  <c r="J22" i="159" s="1"/>
  <c r="K21" i="159"/>
  <c r="L21" i="159" s="1"/>
  <c r="I21" i="159"/>
  <c r="J21" i="159" s="1"/>
  <c r="K20" i="159"/>
  <c r="L20" i="159" s="1"/>
  <c r="I20" i="159"/>
  <c r="J20" i="159" s="1"/>
  <c r="K19" i="159"/>
  <c r="L19" i="159" s="1"/>
  <c r="I19" i="159"/>
  <c r="J19" i="159" s="1"/>
  <c r="H18" i="159"/>
  <c r="K17" i="159"/>
  <c r="L17" i="159" s="1"/>
  <c r="I17" i="159"/>
  <c r="J17" i="159" s="1"/>
  <c r="K16" i="159"/>
  <c r="L16" i="159" s="1"/>
  <c r="I16" i="159"/>
  <c r="J16" i="159" s="1"/>
  <c r="K15" i="159"/>
  <c r="L15" i="159" s="1"/>
  <c r="I15" i="159"/>
  <c r="J15" i="159" s="1"/>
  <c r="K14" i="159"/>
  <c r="L14" i="159" s="1"/>
  <c r="I14" i="159"/>
  <c r="J14" i="159" s="1"/>
  <c r="K13" i="159"/>
  <c r="L13" i="159" s="1"/>
  <c r="I13" i="159"/>
  <c r="J13" i="159" s="1"/>
  <c r="H12" i="159"/>
  <c r="K11" i="159"/>
  <c r="L11" i="159" s="1"/>
  <c r="I11" i="159"/>
  <c r="J11" i="159" s="1"/>
  <c r="K10" i="159"/>
  <c r="L10" i="159" s="1"/>
  <c r="I10" i="159"/>
  <c r="J10" i="159" s="1"/>
  <c r="K9" i="159"/>
  <c r="L9" i="159" s="1"/>
  <c r="I9" i="159"/>
  <c r="J9" i="159" s="1"/>
  <c r="K8" i="159"/>
  <c r="L8" i="159" s="1"/>
  <c r="I8" i="159"/>
  <c r="J8" i="159" s="1"/>
  <c r="H7" i="159"/>
  <c r="G7" i="159"/>
  <c r="K5" i="159"/>
  <c r="L5" i="159" s="1"/>
  <c r="I5" i="159"/>
  <c r="J5" i="159" s="1"/>
  <c r="K37" i="159" l="1"/>
  <c r="L37" i="159" s="1"/>
  <c r="K23" i="159"/>
  <c r="L23" i="159" s="1"/>
  <c r="K12" i="159"/>
  <c r="L12" i="159" s="1"/>
  <c r="K18" i="159"/>
  <c r="K32" i="159"/>
  <c r="L32" i="159" s="1"/>
  <c r="G6" i="159"/>
  <c r="H6" i="159"/>
  <c r="K6" i="159" s="1"/>
  <c r="L6" i="159" s="1"/>
  <c r="K7" i="159"/>
  <c r="L7" i="159" s="1"/>
  <c r="I23" i="159"/>
  <c r="J23" i="159" s="1"/>
  <c r="I18" i="159"/>
  <c r="J18" i="159" s="1"/>
  <c r="I32" i="159"/>
  <c r="J32" i="159" s="1"/>
  <c r="I7" i="159"/>
  <c r="J7" i="159" s="1"/>
  <c r="L18" i="159"/>
  <c r="I37" i="159"/>
  <c r="J37" i="159" s="1"/>
  <c r="I12" i="159"/>
  <c r="J12" i="159" s="1"/>
  <c r="I6" i="159" l="1"/>
  <c r="J6" i="159" s="1"/>
  <c r="J29" i="101"/>
  <c r="I29" i="101"/>
  <c r="G29" i="101"/>
  <c r="F29" i="101"/>
  <c r="D27" i="102"/>
  <c r="D29" i="102" s="1"/>
  <c r="E27" i="102"/>
  <c r="E29" i="102" s="1"/>
  <c r="D27" i="27"/>
  <c r="D29" i="27" s="1"/>
  <c r="E27" i="27"/>
  <c r="E29" i="27" s="1"/>
  <c r="F29" i="102" l="1"/>
  <c r="G7" i="12" l="1"/>
  <c r="F7" i="100"/>
  <c r="H28" i="102"/>
  <c r="I28" i="102" s="1"/>
  <c r="H6" i="102"/>
  <c r="I6" i="102" s="1"/>
  <c r="H7" i="102"/>
  <c r="I7" i="102" s="1"/>
  <c r="H8" i="102"/>
  <c r="I8" i="102" s="1"/>
  <c r="H9" i="102"/>
  <c r="I9" i="102" s="1"/>
  <c r="H10" i="102"/>
  <c r="I10" i="102" s="1"/>
  <c r="H11" i="102"/>
  <c r="I11" i="102" s="1"/>
  <c r="H12" i="102"/>
  <c r="I12" i="102" s="1"/>
  <c r="H13" i="102"/>
  <c r="I13" i="102" s="1"/>
  <c r="H14" i="102"/>
  <c r="I14" i="102" s="1"/>
  <c r="H15" i="102"/>
  <c r="I15" i="102" s="1"/>
  <c r="H16" i="102"/>
  <c r="I16" i="102" s="1"/>
  <c r="H17" i="102"/>
  <c r="I17" i="102" s="1"/>
  <c r="H18" i="102"/>
  <c r="I18" i="102" s="1"/>
  <c r="H19" i="102"/>
  <c r="I19" i="102" s="1"/>
  <c r="H20" i="102"/>
  <c r="I20" i="102" s="1"/>
  <c r="H21" i="102"/>
  <c r="I21" i="102" s="1"/>
  <c r="H22" i="102"/>
  <c r="I22" i="102" s="1"/>
  <c r="H23" i="102"/>
  <c r="I23" i="102" s="1"/>
  <c r="H24" i="102"/>
  <c r="I24" i="102" s="1"/>
  <c r="H25" i="102"/>
  <c r="I25" i="102" s="1"/>
  <c r="H26" i="102"/>
  <c r="I26" i="102" s="1"/>
  <c r="H5" i="102"/>
  <c r="I5" i="102" s="1"/>
  <c r="F28" i="102"/>
  <c r="G28" i="102" s="1"/>
  <c r="F6" i="102"/>
  <c r="G6" i="102" s="1"/>
  <c r="F7" i="102"/>
  <c r="G7" i="102" s="1"/>
  <c r="F8" i="102"/>
  <c r="G8" i="102" s="1"/>
  <c r="F9" i="102"/>
  <c r="G9" i="102" s="1"/>
  <c r="F10" i="102"/>
  <c r="G10" i="102" s="1"/>
  <c r="F11" i="102"/>
  <c r="G11" i="102" s="1"/>
  <c r="F12" i="102"/>
  <c r="G12" i="102" s="1"/>
  <c r="F13" i="102"/>
  <c r="G13" i="102" s="1"/>
  <c r="F14" i="102"/>
  <c r="G14" i="102" s="1"/>
  <c r="F15" i="102"/>
  <c r="G15" i="102" s="1"/>
  <c r="F16" i="102"/>
  <c r="G16" i="102" s="1"/>
  <c r="F17" i="102"/>
  <c r="G17" i="102" s="1"/>
  <c r="F18" i="102"/>
  <c r="G18" i="102" s="1"/>
  <c r="F19" i="102"/>
  <c r="G19" i="102" s="1"/>
  <c r="F20" i="102"/>
  <c r="G20" i="102" s="1"/>
  <c r="F21" i="102"/>
  <c r="G21" i="102" s="1"/>
  <c r="F22" i="102"/>
  <c r="G22" i="102" s="1"/>
  <c r="F23" i="102"/>
  <c r="G23" i="102" s="1"/>
  <c r="F24" i="102"/>
  <c r="G24" i="102" s="1"/>
  <c r="F25" i="102"/>
  <c r="G25" i="102" s="1"/>
  <c r="F26" i="102"/>
  <c r="G26" i="102" s="1"/>
  <c r="F5" i="102"/>
  <c r="G5" i="102" s="1"/>
  <c r="H29" i="102"/>
  <c r="I29" i="102" s="1"/>
  <c r="H6" i="27"/>
  <c r="I6" i="27" s="1"/>
  <c r="H7" i="27"/>
  <c r="I7" i="27" s="1"/>
  <c r="H8" i="27"/>
  <c r="I8" i="27" s="1"/>
  <c r="H9" i="27"/>
  <c r="I9" i="27" s="1"/>
  <c r="H10" i="27"/>
  <c r="I10" i="27" s="1"/>
  <c r="H11" i="27"/>
  <c r="I11" i="27" s="1"/>
  <c r="H12" i="27"/>
  <c r="I12" i="27" s="1"/>
  <c r="H13" i="27"/>
  <c r="I13" i="27" s="1"/>
  <c r="H14" i="27"/>
  <c r="I14" i="27" s="1"/>
  <c r="H15" i="27"/>
  <c r="I15" i="27" s="1"/>
  <c r="H16" i="27"/>
  <c r="I16" i="27" s="1"/>
  <c r="H17" i="27"/>
  <c r="I17" i="27" s="1"/>
  <c r="H18" i="27"/>
  <c r="I18" i="27" s="1"/>
  <c r="H19" i="27"/>
  <c r="I19" i="27" s="1"/>
  <c r="H20" i="27"/>
  <c r="I20" i="27" s="1"/>
  <c r="H21" i="27"/>
  <c r="I21" i="27" s="1"/>
  <c r="H22" i="27"/>
  <c r="I22" i="27" s="1"/>
  <c r="H23" i="27"/>
  <c r="I23" i="27" s="1"/>
  <c r="H24" i="27"/>
  <c r="I24" i="27" s="1"/>
  <c r="H25" i="27"/>
  <c r="I25" i="27" s="1"/>
  <c r="H26" i="27"/>
  <c r="I26" i="27" s="1"/>
  <c r="H28" i="27"/>
  <c r="I28" i="27" s="1"/>
  <c r="H5" i="27"/>
  <c r="I5" i="27" s="1"/>
  <c r="F6" i="27"/>
  <c r="G6" i="27" s="1"/>
  <c r="F7" i="27"/>
  <c r="G7" i="27" s="1"/>
  <c r="G8" i="27"/>
  <c r="F9" i="27"/>
  <c r="G9" i="27" s="1"/>
  <c r="F10" i="27"/>
  <c r="G10" i="27" s="1"/>
  <c r="F11" i="27"/>
  <c r="G11" i="27" s="1"/>
  <c r="F12" i="27"/>
  <c r="G12" i="27" s="1"/>
  <c r="F13" i="27"/>
  <c r="G13" i="27" s="1"/>
  <c r="F14" i="27"/>
  <c r="G14" i="27" s="1"/>
  <c r="F15" i="27"/>
  <c r="G15" i="27" s="1"/>
  <c r="F16" i="27"/>
  <c r="G16" i="27" s="1"/>
  <c r="F17" i="27"/>
  <c r="G17" i="27" s="1"/>
  <c r="F18" i="27"/>
  <c r="G18" i="27" s="1"/>
  <c r="F19" i="27"/>
  <c r="G19" i="27" s="1"/>
  <c r="F20" i="27"/>
  <c r="G20" i="27" s="1"/>
  <c r="F21" i="27"/>
  <c r="G21" i="27" s="1"/>
  <c r="F22" i="27"/>
  <c r="G22" i="27" s="1"/>
  <c r="F23" i="27"/>
  <c r="G23" i="27" s="1"/>
  <c r="F24" i="27"/>
  <c r="G24" i="27" s="1"/>
  <c r="F25" i="27"/>
  <c r="G25" i="27" s="1"/>
  <c r="F26" i="27"/>
  <c r="G26" i="27" s="1"/>
  <c r="F28" i="27"/>
  <c r="G28" i="27" s="1"/>
  <c r="F5" i="27"/>
  <c r="G5" i="27" s="1"/>
  <c r="K28" i="101"/>
  <c r="H28" i="101"/>
  <c r="K26" i="101"/>
  <c r="H26" i="101"/>
  <c r="K25" i="101"/>
  <c r="H25" i="101"/>
  <c r="K24" i="101"/>
  <c r="H24" i="101"/>
  <c r="K23" i="101"/>
  <c r="H23" i="101"/>
  <c r="K22" i="101"/>
  <c r="H22" i="101"/>
  <c r="K21" i="101"/>
  <c r="H21" i="101"/>
  <c r="K20" i="101"/>
  <c r="H20" i="101"/>
  <c r="K19" i="101"/>
  <c r="H19" i="101"/>
  <c r="K18" i="101"/>
  <c r="H18" i="101"/>
  <c r="K17" i="101"/>
  <c r="H17" i="101"/>
  <c r="K16" i="101"/>
  <c r="H16" i="101"/>
  <c r="K15" i="101"/>
  <c r="H15" i="101"/>
  <c r="K14" i="101"/>
  <c r="H14" i="101"/>
  <c r="K13" i="101"/>
  <c r="H13" i="101"/>
  <c r="K12" i="101"/>
  <c r="H12" i="101"/>
  <c r="K11" i="101"/>
  <c r="H11" i="101"/>
  <c r="K10" i="101"/>
  <c r="H10" i="101"/>
  <c r="K9" i="101"/>
  <c r="H9" i="101"/>
  <c r="K8" i="101"/>
  <c r="H8" i="101"/>
  <c r="K7" i="101"/>
  <c r="H7" i="101"/>
  <c r="K6" i="101"/>
  <c r="H6" i="101"/>
  <c r="K5" i="101"/>
  <c r="H5" i="101"/>
  <c r="F6" i="100" l="1"/>
  <c r="H27" i="101"/>
  <c r="G6" i="12"/>
  <c r="F27" i="102"/>
  <c r="G27" i="102" s="1"/>
  <c r="H27" i="102"/>
  <c r="I27" i="102" s="1"/>
  <c r="G29" i="102"/>
  <c r="K29" i="101"/>
  <c r="K27" i="101"/>
  <c r="H29" i="101"/>
  <c r="J7" i="13"/>
  <c r="E5" i="15"/>
  <c r="H5" i="15"/>
  <c r="K5" i="15"/>
  <c r="F7" i="15"/>
  <c r="G7" i="15"/>
  <c r="I7" i="15"/>
  <c r="J7" i="15"/>
  <c r="E8" i="15"/>
  <c r="H8" i="15"/>
  <c r="K8" i="15"/>
  <c r="E9" i="15"/>
  <c r="H9" i="15"/>
  <c r="K9" i="15"/>
  <c r="E10" i="15"/>
  <c r="H10" i="15"/>
  <c r="K10" i="15"/>
  <c r="E11" i="15"/>
  <c r="H11" i="15"/>
  <c r="K11" i="15"/>
  <c r="E12" i="15"/>
  <c r="E13" i="15"/>
  <c r="H13" i="15"/>
  <c r="K13" i="15"/>
  <c r="E14" i="15"/>
  <c r="H14" i="15"/>
  <c r="K14" i="15"/>
  <c r="E15" i="15"/>
  <c r="H15" i="15"/>
  <c r="K15" i="15"/>
  <c r="E16" i="15"/>
  <c r="H16" i="15"/>
  <c r="K16" i="15"/>
  <c r="E17" i="15"/>
  <c r="H17" i="15"/>
  <c r="K17" i="15"/>
  <c r="E19" i="15"/>
  <c r="H19" i="15"/>
  <c r="K19" i="15"/>
  <c r="E20" i="15"/>
  <c r="H20" i="15"/>
  <c r="K20" i="15"/>
  <c r="E21" i="15"/>
  <c r="H21" i="15"/>
  <c r="K21" i="15"/>
  <c r="E22" i="15"/>
  <c r="H22" i="15"/>
  <c r="K22" i="15"/>
  <c r="E24" i="15"/>
  <c r="H24" i="15"/>
  <c r="K24" i="15"/>
  <c r="E25" i="15"/>
  <c r="H25" i="15"/>
  <c r="K25" i="15"/>
  <c r="E26" i="15"/>
  <c r="H26" i="15"/>
  <c r="K26" i="15"/>
  <c r="E27" i="15"/>
  <c r="H27" i="15"/>
  <c r="K27" i="15"/>
  <c r="E28" i="15"/>
  <c r="H28" i="15"/>
  <c r="K28" i="15"/>
  <c r="E29" i="15"/>
  <c r="H29" i="15"/>
  <c r="K29" i="15"/>
  <c r="E30" i="15"/>
  <c r="H30" i="15"/>
  <c r="K30" i="15"/>
  <c r="E31" i="15"/>
  <c r="H31" i="15"/>
  <c r="K31" i="15"/>
  <c r="E32" i="15"/>
  <c r="E33" i="15"/>
  <c r="H33" i="15"/>
  <c r="K33" i="15"/>
  <c r="E34" i="15"/>
  <c r="H34" i="15"/>
  <c r="K34" i="15"/>
  <c r="E35" i="15"/>
  <c r="H35" i="15"/>
  <c r="K35" i="15"/>
  <c r="E36" i="15"/>
  <c r="H36" i="15"/>
  <c r="K36" i="15"/>
  <c r="E37" i="15"/>
  <c r="E38" i="15"/>
  <c r="H38" i="15"/>
  <c r="K38" i="15"/>
  <c r="E39" i="15"/>
  <c r="H39" i="15"/>
  <c r="K39" i="15"/>
  <c r="E40" i="15"/>
  <c r="H40" i="15"/>
  <c r="K40" i="15"/>
  <c r="E41" i="15"/>
  <c r="H41" i="15"/>
  <c r="K41" i="15"/>
  <c r="E42" i="15"/>
  <c r="H42" i="15"/>
  <c r="K42" i="15"/>
  <c r="E43" i="15"/>
  <c r="H43" i="15"/>
  <c r="K43" i="15"/>
  <c r="E44" i="15"/>
  <c r="H44" i="15"/>
  <c r="K44" i="15"/>
  <c r="E45" i="15"/>
  <c r="H45" i="15"/>
  <c r="K45" i="15"/>
  <c r="E46" i="15"/>
  <c r="H46" i="15"/>
  <c r="K46" i="15"/>
  <c r="E47" i="15"/>
  <c r="H47" i="15"/>
  <c r="K47" i="15"/>
  <c r="E48" i="15"/>
  <c r="H48" i="15"/>
  <c r="K48" i="15"/>
  <c r="E49" i="15"/>
  <c r="H49" i="15"/>
  <c r="K49" i="15"/>
  <c r="E50" i="15"/>
  <c r="H50" i="15"/>
  <c r="K50" i="15"/>
  <c r="E51" i="15"/>
  <c r="H51" i="15"/>
  <c r="K51" i="15"/>
  <c r="E52" i="15"/>
  <c r="H52" i="15"/>
  <c r="K52" i="15"/>
  <c r="E53" i="15"/>
  <c r="H53" i="15"/>
  <c r="K53" i="15"/>
  <c r="E54" i="15"/>
  <c r="H54" i="15"/>
  <c r="K54" i="15"/>
  <c r="I5" i="14"/>
  <c r="J5" i="14" s="1"/>
  <c r="K5" i="14"/>
  <c r="L5" i="14" s="1"/>
  <c r="G7" i="14"/>
  <c r="H7" i="14"/>
  <c r="I8" i="14"/>
  <c r="K8" i="14"/>
  <c r="I9" i="14"/>
  <c r="J9" i="14" s="1"/>
  <c r="K9" i="14"/>
  <c r="L9" i="14" s="1"/>
  <c r="I10" i="14"/>
  <c r="J10" i="14" s="1"/>
  <c r="K10" i="14"/>
  <c r="L10" i="14" s="1"/>
  <c r="I11" i="14"/>
  <c r="J11" i="14" s="1"/>
  <c r="K11" i="14"/>
  <c r="L11" i="14" s="1"/>
  <c r="I13" i="14"/>
  <c r="J13" i="14" s="1"/>
  <c r="K13" i="14"/>
  <c r="I14" i="14"/>
  <c r="K14" i="14"/>
  <c r="I15" i="14"/>
  <c r="J15" i="14" s="1"/>
  <c r="K15" i="14"/>
  <c r="L15" i="14" s="1"/>
  <c r="I16" i="14"/>
  <c r="J16" i="14" s="1"/>
  <c r="K16" i="14"/>
  <c r="L16" i="14" s="1"/>
  <c r="I17" i="14"/>
  <c r="J17" i="14" s="1"/>
  <c r="K17" i="14"/>
  <c r="L17" i="14" s="1"/>
  <c r="I19" i="14"/>
  <c r="J19" i="14" s="1"/>
  <c r="K19" i="14"/>
  <c r="I20" i="14"/>
  <c r="K20" i="14"/>
  <c r="I21" i="14"/>
  <c r="J21" i="14" s="1"/>
  <c r="K21" i="14"/>
  <c r="L21" i="14" s="1"/>
  <c r="I22" i="14"/>
  <c r="J22" i="14" s="1"/>
  <c r="K22" i="14"/>
  <c r="L22" i="14" s="1"/>
  <c r="I24" i="14"/>
  <c r="K24" i="14"/>
  <c r="L24" i="14" s="1"/>
  <c r="I25" i="14"/>
  <c r="J25" i="14" s="1"/>
  <c r="K25" i="14"/>
  <c r="L25" i="14" s="1"/>
  <c r="I26" i="14"/>
  <c r="J26" i="14" s="1"/>
  <c r="K26" i="14"/>
  <c r="L26" i="14" s="1"/>
  <c r="I27" i="14"/>
  <c r="J27" i="14" s="1"/>
  <c r="K27" i="14"/>
  <c r="L27" i="14" s="1"/>
  <c r="I28" i="14"/>
  <c r="K28" i="14"/>
  <c r="I29" i="14"/>
  <c r="J29" i="14" s="1"/>
  <c r="K29" i="14"/>
  <c r="L29" i="14" s="1"/>
  <c r="I30" i="14"/>
  <c r="J30" i="14" s="1"/>
  <c r="K30" i="14"/>
  <c r="L30" i="14" s="1"/>
  <c r="I31" i="14"/>
  <c r="J31" i="14" s="1"/>
  <c r="K31" i="14"/>
  <c r="L31" i="14" s="1"/>
  <c r="I33" i="14"/>
  <c r="K33" i="14"/>
  <c r="I34" i="14"/>
  <c r="K34" i="14"/>
  <c r="I35" i="14"/>
  <c r="J35" i="14" s="1"/>
  <c r="K35" i="14"/>
  <c r="L35" i="14" s="1"/>
  <c r="I36" i="14"/>
  <c r="J36" i="14" s="1"/>
  <c r="K36" i="14"/>
  <c r="L36" i="14" s="1"/>
  <c r="I38" i="14"/>
  <c r="K38" i="14"/>
  <c r="L38" i="14" s="1"/>
  <c r="I39" i="14"/>
  <c r="J39" i="14" s="1"/>
  <c r="K39" i="14"/>
  <c r="L39" i="14" s="1"/>
  <c r="I40" i="14"/>
  <c r="J40" i="14" s="1"/>
  <c r="K40" i="14"/>
  <c r="L40" i="14" s="1"/>
  <c r="I41" i="14"/>
  <c r="J41" i="14" s="1"/>
  <c r="K41" i="14"/>
  <c r="L41" i="14" s="1"/>
  <c r="I42" i="14"/>
  <c r="J42" i="14" s="1"/>
  <c r="K42" i="14"/>
  <c r="L42" i="14" s="1"/>
  <c r="I43" i="14"/>
  <c r="J43" i="14" s="1"/>
  <c r="K43" i="14"/>
  <c r="L43" i="14" s="1"/>
  <c r="I44" i="14"/>
  <c r="J44" i="14" s="1"/>
  <c r="K44" i="14"/>
  <c r="L44" i="14" s="1"/>
  <c r="I45" i="14"/>
  <c r="J45" i="14" s="1"/>
  <c r="K45" i="14"/>
  <c r="L45" i="14" s="1"/>
  <c r="I46" i="14"/>
  <c r="J46" i="14" s="1"/>
  <c r="K46" i="14"/>
  <c r="L46" i="14" s="1"/>
  <c r="I47" i="14"/>
  <c r="J47" i="14" s="1"/>
  <c r="K47" i="14"/>
  <c r="L47" i="14" s="1"/>
  <c r="I48" i="14"/>
  <c r="J48" i="14" s="1"/>
  <c r="K48" i="14"/>
  <c r="L48" i="14" s="1"/>
  <c r="I49" i="14"/>
  <c r="K49" i="14"/>
  <c r="I50" i="14"/>
  <c r="J50" i="14" s="1"/>
  <c r="K50" i="14"/>
  <c r="L50" i="14" s="1"/>
  <c r="I51" i="14"/>
  <c r="J51" i="14" s="1"/>
  <c r="K51" i="14"/>
  <c r="L51" i="14" s="1"/>
  <c r="I52" i="14"/>
  <c r="J52" i="14" s="1"/>
  <c r="K52" i="14"/>
  <c r="L52" i="14" s="1"/>
  <c r="I53" i="14"/>
  <c r="J53" i="14" s="1"/>
  <c r="K53" i="14"/>
  <c r="L53" i="14" s="1"/>
  <c r="I54" i="14"/>
  <c r="J54" i="14" s="1"/>
  <c r="K54" i="14"/>
  <c r="L54" i="14" s="1"/>
  <c r="E5" i="13"/>
  <c r="H5" i="13"/>
  <c r="K5" i="13"/>
  <c r="I7" i="13"/>
  <c r="E8" i="13"/>
  <c r="H8" i="13"/>
  <c r="K8" i="13"/>
  <c r="E9" i="13"/>
  <c r="H9" i="13"/>
  <c r="K9" i="13"/>
  <c r="E10" i="13"/>
  <c r="H10" i="13"/>
  <c r="K10" i="13"/>
  <c r="E11" i="13"/>
  <c r="H11" i="13"/>
  <c r="K11" i="13"/>
  <c r="E12" i="13"/>
  <c r="E13" i="13"/>
  <c r="H13" i="13"/>
  <c r="K13" i="13"/>
  <c r="E14" i="13"/>
  <c r="H14" i="13"/>
  <c r="K14" i="13"/>
  <c r="E15" i="13"/>
  <c r="H15" i="13"/>
  <c r="K15" i="13"/>
  <c r="E16" i="13"/>
  <c r="H16" i="13"/>
  <c r="K16" i="13"/>
  <c r="E17" i="13"/>
  <c r="H17" i="13"/>
  <c r="K17" i="13"/>
  <c r="E18" i="13"/>
  <c r="E19" i="13"/>
  <c r="H19" i="13"/>
  <c r="K19" i="13"/>
  <c r="E20" i="13"/>
  <c r="H20" i="13"/>
  <c r="K20" i="13"/>
  <c r="E21" i="13"/>
  <c r="H21" i="13"/>
  <c r="K21" i="13"/>
  <c r="E22" i="13"/>
  <c r="H22" i="13"/>
  <c r="K22" i="13"/>
  <c r="E23" i="13"/>
  <c r="E24" i="13"/>
  <c r="H24" i="13"/>
  <c r="K24" i="13"/>
  <c r="E25" i="13"/>
  <c r="H25" i="13"/>
  <c r="K25" i="13"/>
  <c r="E26" i="13"/>
  <c r="H26" i="13"/>
  <c r="K26" i="13"/>
  <c r="E27" i="13"/>
  <c r="H27" i="13"/>
  <c r="K27" i="13"/>
  <c r="E28" i="13"/>
  <c r="H28" i="13"/>
  <c r="K28" i="13"/>
  <c r="E29" i="13"/>
  <c r="H29" i="13"/>
  <c r="K29" i="13"/>
  <c r="E30" i="13"/>
  <c r="H30" i="13"/>
  <c r="K30" i="13"/>
  <c r="E31" i="13"/>
  <c r="H31" i="13"/>
  <c r="K31" i="13"/>
  <c r="E32" i="13"/>
  <c r="E33" i="13"/>
  <c r="H33" i="13"/>
  <c r="K33" i="13"/>
  <c r="E34" i="13"/>
  <c r="H34" i="13"/>
  <c r="K34" i="13"/>
  <c r="E35" i="13"/>
  <c r="H35" i="13"/>
  <c r="K35" i="13"/>
  <c r="E36" i="13"/>
  <c r="H36" i="13"/>
  <c r="K36" i="13"/>
  <c r="E37" i="13"/>
  <c r="E38" i="13"/>
  <c r="H38" i="13"/>
  <c r="K38" i="13"/>
  <c r="E39" i="13"/>
  <c r="H39" i="13"/>
  <c r="K39" i="13"/>
  <c r="E40" i="13"/>
  <c r="H40" i="13"/>
  <c r="K40" i="13"/>
  <c r="E41" i="13"/>
  <c r="H41" i="13"/>
  <c r="K41" i="13"/>
  <c r="E42" i="13"/>
  <c r="H42" i="13"/>
  <c r="K42" i="13"/>
  <c r="E43" i="13"/>
  <c r="H43" i="13"/>
  <c r="K43" i="13"/>
  <c r="E44" i="13"/>
  <c r="H44" i="13"/>
  <c r="K44" i="13"/>
  <c r="E45" i="13"/>
  <c r="H45" i="13"/>
  <c r="K45" i="13"/>
  <c r="E46" i="13"/>
  <c r="H46" i="13"/>
  <c r="K46" i="13"/>
  <c r="E47" i="13"/>
  <c r="H47" i="13"/>
  <c r="K47" i="13"/>
  <c r="E48" i="13"/>
  <c r="H48" i="13"/>
  <c r="K48" i="13"/>
  <c r="E49" i="13"/>
  <c r="H49" i="13"/>
  <c r="K49" i="13"/>
  <c r="E50" i="13"/>
  <c r="H50" i="13"/>
  <c r="K50" i="13"/>
  <c r="E51" i="13"/>
  <c r="H51" i="13"/>
  <c r="K51" i="13"/>
  <c r="E52" i="13"/>
  <c r="H52" i="13"/>
  <c r="K52" i="13"/>
  <c r="E53" i="13"/>
  <c r="H53" i="13"/>
  <c r="K53" i="13"/>
  <c r="E54" i="13"/>
  <c r="H54" i="13"/>
  <c r="K54" i="13"/>
  <c r="I5" i="12"/>
  <c r="J5" i="12" s="1"/>
  <c r="K5" i="12"/>
  <c r="L5" i="12" s="1"/>
  <c r="H7" i="12"/>
  <c r="I8" i="12"/>
  <c r="K8" i="12"/>
  <c r="I9" i="12"/>
  <c r="J9" i="12" s="1"/>
  <c r="K9" i="12"/>
  <c r="L9" i="12" s="1"/>
  <c r="I10" i="12"/>
  <c r="J10" i="12" s="1"/>
  <c r="K10" i="12"/>
  <c r="L10" i="12" s="1"/>
  <c r="I11" i="12"/>
  <c r="J11" i="12" s="1"/>
  <c r="K11" i="12"/>
  <c r="L11" i="12" s="1"/>
  <c r="I13" i="12"/>
  <c r="J13" i="12" s="1"/>
  <c r="K13" i="12"/>
  <c r="L13" i="12" s="1"/>
  <c r="I14" i="12"/>
  <c r="J14" i="12" s="1"/>
  <c r="K14" i="12"/>
  <c r="L14" i="12" s="1"/>
  <c r="I15" i="12"/>
  <c r="J15" i="12" s="1"/>
  <c r="K15" i="12"/>
  <c r="L15" i="12" s="1"/>
  <c r="I16" i="12"/>
  <c r="J16" i="12" s="1"/>
  <c r="K16" i="12"/>
  <c r="L16" i="12" s="1"/>
  <c r="I17" i="12"/>
  <c r="J17" i="12" s="1"/>
  <c r="K17" i="12"/>
  <c r="L17" i="12" s="1"/>
  <c r="I19" i="12"/>
  <c r="J19" i="12" s="1"/>
  <c r="K19" i="12"/>
  <c r="L19" i="12" s="1"/>
  <c r="I20" i="12"/>
  <c r="J20" i="12" s="1"/>
  <c r="K20" i="12"/>
  <c r="L20" i="12" s="1"/>
  <c r="I21" i="12"/>
  <c r="J21" i="12" s="1"/>
  <c r="K21" i="12"/>
  <c r="L21" i="12" s="1"/>
  <c r="I22" i="12"/>
  <c r="J22" i="12" s="1"/>
  <c r="K22" i="12"/>
  <c r="L22" i="12" s="1"/>
  <c r="I24" i="12"/>
  <c r="J24" i="12" s="1"/>
  <c r="K24" i="12"/>
  <c r="L24" i="12" s="1"/>
  <c r="I25" i="12"/>
  <c r="J25" i="12" s="1"/>
  <c r="K25" i="12"/>
  <c r="L25" i="12" s="1"/>
  <c r="I26" i="12"/>
  <c r="J26" i="12" s="1"/>
  <c r="K26" i="12"/>
  <c r="L26" i="12" s="1"/>
  <c r="I27" i="12"/>
  <c r="J27" i="12" s="1"/>
  <c r="K27" i="12"/>
  <c r="L27" i="12" s="1"/>
  <c r="I28" i="12"/>
  <c r="J28" i="12" s="1"/>
  <c r="K28" i="12"/>
  <c r="L28" i="12" s="1"/>
  <c r="I29" i="12"/>
  <c r="J29" i="12" s="1"/>
  <c r="K29" i="12"/>
  <c r="L29" i="12" s="1"/>
  <c r="I30" i="12"/>
  <c r="J30" i="12" s="1"/>
  <c r="K30" i="12"/>
  <c r="L30" i="12" s="1"/>
  <c r="I31" i="12"/>
  <c r="J31" i="12" s="1"/>
  <c r="K31" i="12"/>
  <c r="L31" i="12" s="1"/>
  <c r="I33" i="12"/>
  <c r="J33" i="12" s="1"/>
  <c r="K33" i="12"/>
  <c r="L33" i="12" s="1"/>
  <c r="I34" i="12"/>
  <c r="J34" i="12" s="1"/>
  <c r="K34" i="12"/>
  <c r="L34" i="12" s="1"/>
  <c r="I35" i="12"/>
  <c r="J35" i="12" s="1"/>
  <c r="K35" i="12"/>
  <c r="L35" i="12" s="1"/>
  <c r="I36" i="12"/>
  <c r="J36" i="12" s="1"/>
  <c r="K36" i="12"/>
  <c r="L36" i="12" s="1"/>
  <c r="I38" i="12"/>
  <c r="K38" i="12"/>
  <c r="L38" i="12" s="1"/>
  <c r="I39" i="12"/>
  <c r="J39" i="12" s="1"/>
  <c r="K39" i="12"/>
  <c r="L39" i="12" s="1"/>
  <c r="I40" i="12"/>
  <c r="J40" i="12" s="1"/>
  <c r="K40" i="12"/>
  <c r="L40" i="12" s="1"/>
  <c r="I41" i="12"/>
  <c r="J41" i="12" s="1"/>
  <c r="K41" i="12"/>
  <c r="L41" i="12" s="1"/>
  <c r="I42" i="12"/>
  <c r="J42" i="12" s="1"/>
  <c r="K42" i="12"/>
  <c r="L42" i="12" s="1"/>
  <c r="I43" i="12"/>
  <c r="J43" i="12" s="1"/>
  <c r="K43" i="12"/>
  <c r="L43" i="12" s="1"/>
  <c r="I44" i="12"/>
  <c r="J44" i="12" s="1"/>
  <c r="K44" i="12"/>
  <c r="L44" i="12" s="1"/>
  <c r="I45" i="12"/>
  <c r="J45" i="12" s="1"/>
  <c r="K45" i="12"/>
  <c r="L45" i="12" s="1"/>
  <c r="I46" i="12"/>
  <c r="J46" i="12" s="1"/>
  <c r="K46" i="12"/>
  <c r="L46" i="12" s="1"/>
  <c r="I47" i="12"/>
  <c r="J47" i="12" s="1"/>
  <c r="K47" i="12"/>
  <c r="L47" i="12" s="1"/>
  <c r="I48" i="12"/>
  <c r="J48" i="12" s="1"/>
  <c r="K48" i="12"/>
  <c r="L48" i="12" s="1"/>
  <c r="I49" i="12"/>
  <c r="J49" i="12" s="1"/>
  <c r="K49" i="12"/>
  <c r="L49" i="12" s="1"/>
  <c r="I50" i="12"/>
  <c r="J50" i="12" s="1"/>
  <c r="K50" i="12"/>
  <c r="L50" i="12" s="1"/>
  <c r="I51" i="12"/>
  <c r="J51" i="12" s="1"/>
  <c r="K51" i="12"/>
  <c r="L51" i="12" s="1"/>
  <c r="I52" i="12"/>
  <c r="J52" i="12" s="1"/>
  <c r="K52" i="12"/>
  <c r="L52" i="12" s="1"/>
  <c r="I53" i="12"/>
  <c r="J53" i="12" s="1"/>
  <c r="K53" i="12"/>
  <c r="L53" i="12" s="1"/>
  <c r="I54" i="12"/>
  <c r="J54" i="12" s="1"/>
  <c r="K54" i="12"/>
  <c r="L54" i="12" s="1"/>
  <c r="F5" i="11"/>
  <c r="G5" i="11"/>
  <c r="C7" i="11"/>
  <c r="D7" i="11"/>
  <c r="E7" i="11"/>
  <c r="F8" i="11"/>
  <c r="G8" i="11"/>
  <c r="F9" i="11"/>
  <c r="G9" i="11"/>
  <c r="F10" i="11"/>
  <c r="G10" i="11"/>
  <c r="F11" i="11"/>
  <c r="G11" i="11"/>
  <c r="C12" i="11"/>
  <c r="D12" i="11"/>
  <c r="E12" i="11"/>
  <c r="G12" i="11" s="1"/>
  <c r="F13" i="11"/>
  <c r="G13" i="11"/>
  <c r="F14" i="11"/>
  <c r="G14" i="11"/>
  <c r="F15" i="11"/>
  <c r="G15" i="11"/>
  <c r="F16" i="11"/>
  <c r="G16" i="11"/>
  <c r="F17" i="11"/>
  <c r="G17" i="11"/>
  <c r="C18" i="11"/>
  <c r="D18" i="11"/>
  <c r="E18" i="11"/>
  <c r="F19" i="11"/>
  <c r="G19" i="11"/>
  <c r="F20" i="11"/>
  <c r="G20" i="11"/>
  <c r="F21" i="11"/>
  <c r="G21" i="11"/>
  <c r="F22" i="11"/>
  <c r="G22" i="11"/>
  <c r="C23" i="11"/>
  <c r="D23" i="11"/>
  <c r="E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C32" i="11"/>
  <c r="D32" i="11"/>
  <c r="E32" i="11"/>
  <c r="F33" i="11"/>
  <c r="G33" i="11"/>
  <c r="F34" i="11"/>
  <c r="G34" i="11"/>
  <c r="F35" i="11"/>
  <c r="G35" i="11"/>
  <c r="F36" i="11"/>
  <c r="G36" i="11"/>
  <c r="C37" i="11"/>
  <c r="D37" i="11"/>
  <c r="E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H5" i="9"/>
  <c r="I5" i="9" s="1"/>
  <c r="G7" i="9"/>
  <c r="H7" i="9" s="1"/>
  <c r="I7" i="9" s="1"/>
  <c r="H8" i="9"/>
  <c r="I8" i="9" s="1"/>
  <c r="H9" i="9"/>
  <c r="I9" i="9" s="1"/>
  <c r="H10" i="9"/>
  <c r="I10" i="9" s="1"/>
  <c r="H11" i="9"/>
  <c r="I11" i="9" s="1"/>
  <c r="H13" i="9"/>
  <c r="I13" i="9" s="1"/>
  <c r="H14" i="9"/>
  <c r="I14" i="9" s="1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32" i="9"/>
  <c r="I32" i="9" s="1"/>
  <c r="H33" i="9"/>
  <c r="I33" i="9" s="1"/>
  <c r="H34" i="9"/>
  <c r="I34" i="9" s="1"/>
  <c r="H35" i="9"/>
  <c r="I35" i="9" s="1"/>
  <c r="H36" i="9"/>
  <c r="I36" i="9" s="1"/>
  <c r="H37" i="9"/>
  <c r="I37" i="9" s="1"/>
  <c r="H38" i="9"/>
  <c r="I38" i="9" s="1"/>
  <c r="H39" i="9"/>
  <c r="I39" i="9" s="1"/>
  <c r="H40" i="9"/>
  <c r="I40" i="9" s="1"/>
  <c r="H41" i="9"/>
  <c r="I41" i="9" s="1"/>
  <c r="H42" i="9"/>
  <c r="I42" i="9" s="1"/>
  <c r="H43" i="9"/>
  <c r="I43" i="9" s="1"/>
  <c r="H44" i="9"/>
  <c r="I44" i="9" s="1"/>
  <c r="H45" i="9"/>
  <c r="I45" i="9" s="1"/>
  <c r="H46" i="9"/>
  <c r="I46" i="9" s="1"/>
  <c r="H47" i="9"/>
  <c r="I47" i="9" s="1"/>
  <c r="H48" i="9"/>
  <c r="I48" i="9" s="1"/>
  <c r="H49" i="9"/>
  <c r="I49" i="9" s="1"/>
  <c r="H50" i="9"/>
  <c r="I50" i="9" s="1"/>
  <c r="H51" i="9"/>
  <c r="I51" i="9" s="1"/>
  <c r="H52" i="9"/>
  <c r="I52" i="9" s="1"/>
  <c r="H53" i="9"/>
  <c r="I53" i="9" s="1"/>
  <c r="H54" i="9"/>
  <c r="I54" i="9" s="1"/>
  <c r="H5" i="8"/>
  <c r="I5" i="8" s="1"/>
  <c r="G7" i="8"/>
  <c r="H8" i="8"/>
  <c r="I8" i="8" s="1"/>
  <c r="H9" i="8"/>
  <c r="I9" i="8" s="1"/>
  <c r="H10" i="8"/>
  <c r="I10" i="8" s="1"/>
  <c r="H11" i="8"/>
  <c r="I11" i="8" s="1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H18" i="8"/>
  <c r="I18" i="8" s="1"/>
  <c r="H19" i="8"/>
  <c r="I19" i="8" s="1"/>
  <c r="H20" i="8"/>
  <c r="I20" i="8" s="1"/>
  <c r="H21" i="8"/>
  <c r="I21" i="8" s="1"/>
  <c r="H22" i="8"/>
  <c r="I22" i="8" s="1"/>
  <c r="H23" i="8"/>
  <c r="I23" i="8" s="1"/>
  <c r="H24" i="8"/>
  <c r="I24" i="8" s="1"/>
  <c r="H25" i="8"/>
  <c r="I25" i="8" s="1"/>
  <c r="H26" i="8"/>
  <c r="I26" i="8" s="1"/>
  <c r="H27" i="8"/>
  <c r="I27" i="8" s="1"/>
  <c r="H28" i="8"/>
  <c r="I28" i="8" s="1"/>
  <c r="H29" i="8"/>
  <c r="I29" i="8" s="1"/>
  <c r="H30" i="8"/>
  <c r="I30" i="8" s="1"/>
  <c r="H31" i="8"/>
  <c r="I31" i="8" s="1"/>
  <c r="H32" i="8"/>
  <c r="I32" i="8" s="1"/>
  <c r="H33" i="8"/>
  <c r="I33" i="8" s="1"/>
  <c r="H34" i="8"/>
  <c r="I34" i="8" s="1"/>
  <c r="H35" i="8"/>
  <c r="I35" i="8" s="1"/>
  <c r="H36" i="8"/>
  <c r="I36" i="8" s="1"/>
  <c r="H37" i="8"/>
  <c r="I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I43" i="8" s="1"/>
  <c r="H44" i="8"/>
  <c r="I44" i="8" s="1"/>
  <c r="H45" i="8"/>
  <c r="I45" i="8" s="1"/>
  <c r="H46" i="8"/>
  <c r="I46" i="8" s="1"/>
  <c r="H47" i="8"/>
  <c r="I47" i="8" s="1"/>
  <c r="H48" i="8"/>
  <c r="I48" i="8" s="1"/>
  <c r="H49" i="8"/>
  <c r="I49" i="8" s="1"/>
  <c r="H50" i="8"/>
  <c r="I50" i="8" s="1"/>
  <c r="H51" i="8"/>
  <c r="I51" i="8" s="1"/>
  <c r="H52" i="8"/>
  <c r="I52" i="8" s="1"/>
  <c r="H53" i="8"/>
  <c r="I53" i="8" s="1"/>
  <c r="H54" i="8"/>
  <c r="I54" i="8" s="1"/>
  <c r="H5" i="7"/>
  <c r="I5" i="7" s="1"/>
  <c r="G7" i="7"/>
  <c r="H7" i="7" s="1"/>
  <c r="I7" i="7" s="1"/>
  <c r="H8" i="7"/>
  <c r="I8" i="7" s="1"/>
  <c r="H9" i="7"/>
  <c r="I9" i="7" s="1"/>
  <c r="H10" i="7"/>
  <c r="I10" i="7" s="1"/>
  <c r="H11" i="7"/>
  <c r="I11" i="7" s="1"/>
  <c r="H13" i="7"/>
  <c r="I13" i="7" s="1"/>
  <c r="H14" i="7"/>
  <c r="I14" i="7" s="1"/>
  <c r="H15" i="7"/>
  <c r="I15" i="7" s="1"/>
  <c r="H16" i="7"/>
  <c r="I16" i="7" s="1"/>
  <c r="H17" i="7"/>
  <c r="I17" i="7" s="1"/>
  <c r="H18" i="7"/>
  <c r="I18" i="7" s="1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I25" i="7" s="1"/>
  <c r="H26" i="7"/>
  <c r="I26" i="7" s="1"/>
  <c r="H27" i="7"/>
  <c r="I27" i="7" s="1"/>
  <c r="H28" i="7"/>
  <c r="I28" i="7" s="1"/>
  <c r="H29" i="7"/>
  <c r="I29" i="7" s="1"/>
  <c r="H30" i="7"/>
  <c r="I30" i="7" s="1"/>
  <c r="H31" i="7"/>
  <c r="I31" i="7" s="1"/>
  <c r="H32" i="7"/>
  <c r="I32" i="7" s="1"/>
  <c r="H33" i="7"/>
  <c r="I33" i="7" s="1"/>
  <c r="H34" i="7"/>
  <c r="I34" i="7" s="1"/>
  <c r="H35" i="7"/>
  <c r="I35" i="7" s="1"/>
  <c r="H36" i="7"/>
  <c r="I36" i="7" s="1"/>
  <c r="H37" i="7"/>
  <c r="I37" i="7" s="1"/>
  <c r="H38" i="7"/>
  <c r="I38" i="7" s="1"/>
  <c r="H39" i="7"/>
  <c r="I39" i="7" s="1"/>
  <c r="H40" i="7"/>
  <c r="I40" i="7" s="1"/>
  <c r="H41" i="7"/>
  <c r="I41" i="7" s="1"/>
  <c r="H42" i="7"/>
  <c r="I42" i="7" s="1"/>
  <c r="H43" i="7"/>
  <c r="I43" i="7" s="1"/>
  <c r="H44" i="7"/>
  <c r="I44" i="7" s="1"/>
  <c r="H45" i="7"/>
  <c r="I45" i="7" s="1"/>
  <c r="H46" i="7"/>
  <c r="I46" i="7" s="1"/>
  <c r="H47" i="7"/>
  <c r="I47" i="7" s="1"/>
  <c r="H48" i="7"/>
  <c r="I48" i="7" s="1"/>
  <c r="H49" i="7"/>
  <c r="I49" i="7" s="1"/>
  <c r="H50" i="7"/>
  <c r="I50" i="7" s="1"/>
  <c r="H51" i="7"/>
  <c r="I51" i="7" s="1"/>
  <c r="H52" i="7"/>
  <c r="I52" i="7" s="1"/>
  <c r="H53" i="7"/>
  <c r="I53" i="7" s="1"/>
  <c r="H54" i="7"/>
  <c r="I54" i="7" s="1"/>
  <c r="I5" i="37"/>
  <c r="I6" i="37"/>
  <c r="I8" i="37"/>
  <c r="I9" i="37"/>
  <c r="I10" i="37"/>
  <c r="I11" i="37"/>
  <c r="I13" i="37"/>
  <c r="I14" i="37"/>
  <c r="I15" i="37"/>
  <c r="I16" i="37"/>
  <c r="I17" i="37"/>
  <c r="I19" i="37"/>
  <c r="I20" i="37"/>
  <c r="I21" i="37"/>
  <c r="I22" i="37"/>
  <c r="I24" i="37"/>
  <c r="I25" i="37"/>
  <c r="I26" i="37"/>
  <c r="I27" i="37"/>
  <c r="I28" i="37"/>
  <c r="I29" i="37"/>
  <c r="I30" i="37"/>
  <c r="I31" i="37"/>
  <c r="I33" i="37"/>
  <c r="I34" i="37"/>
  <c r="I35" i="37"/>
  <c r="I36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" i="6"/>
  <c r="J5" i="6" s="1"/>
  <c r="K5" i="6"/>
  <c r="L5" i="6" s="1"/>
  <c r="G7" i="6"/>
  <c r="H7" i="6"/>
  <c r="I8" i="6"/>
  <c r="J8" i="6" s="1"/>
  <c r="K8" i="6"/>
  <c r="L8" i="6" s="1"/>
  <c r="I9" i="6"/>
  <c r="J9" i="6" s="1"/>
  <c r="K9" i="6"/>
  <c r="L9" i="6" s="1"/>
  <c r="I10" i="6"/>
  <c r="J10" i="6" s="1"/>
  <c r="K10" i="6"/>
  <c r="L10" i="6" s="1"/>
  <c r="I11" i="6"/>
  <c r="J11" i="6" s="1"/>
  <c r="K11" i="6"/>
  <c r="L11" i="6" s="1"/>
  <c r="I13" i="6"/>
  <c r="J13" i="6" s="1"/>
  <c r="K13" i="6"/>
  <c r="L13" i="6" s="1"/>
  <c r="I14" i="6"/>
  <c r="J14" i="6" s="1"/>
  <c r="K14" i="6"/>
  <c r="L14" i="6" s="1"/>
  <c r="I15" i="6"/>
  <c r="J15" i="6" s="1"/>
  <c r="K15" i="6"/>
  <c r="L15" i="6" s="1"/>
  <c r="I16" i="6"/>
  <c r="J16" i="6" s="1"/>
  <c r="K16" i="6"/>
  <c r="L16" i="6" s="1"/>
  <c r="I17" i="6"/>
  <c r="J17" i="6" s="1"/>
  <c r="K17" i="6"/>
  <c r="L17" i="6" s="1"/>
  <c r="I19" i="6"/>
  <c r="J19" i="6" s="1"/>
  <c r="K19" i="6"/>
  <c r="L19" i="6" s="1"/>
  <c r="I20" i="6"/>
  <c r="J20" i="6" s="1"/>
  <c r="K20" i="6"/>
  <c r="L20" i="6" s="1"/>
  <c r="I21" i="6"/>
  <c r="J21" i="6" s="1"/>
  <c r="K21" i="6"/>
  <c r="L21" i="6" s="1"/>
  <c r="I22" i="6"/>
  <c r="J22" i="6" s="1"/>
  <c r="K22" i="6"/>
  <c r="L22" i="6" s="1"/>
  <c r="I24" i="6"/>
  <c r="J24" i="6" s="1"/>
  <c r="K24" i="6"/>
  <c r="L24" i="6" s="1"/>
  <c r="I25" i="6"/>
  <c r="J25" i="6" s="1"/>
  <c r="K25" i="6"/>
  <c r="L25" i="6" s="1"/>
  <c r="I26" i="6"/>
  <c r="J26" i="6" s="1"/>
  <c r="K26" i="6"/>
  <c r="L26" i="6" s="1"/>
  <c r="I27" i="6"/>
  <c r="J27" i="6" s="1"/>
  <c r="K27" i="6"/>
  <c r="L27" i="6" s="1"/>
  <c r="I28" i="6"/>
  <c r="J28" i="6" s="1"/>
  <c r="K28" i="6"/>
  <c r="L28" i="6" s="1"/>
  <c r="I29" i="6"/>
  <c r="J29" i="6" s="1"/>
  <c r="K29" i="6"/>
  <c r="L29" i="6" s="1"/>
  <c r="I30" i="6"/>
  <c r="J30" i="6" s="1"/>
  <c r="K30" i="6"/>
  <c r="L30" i="6" s="1"/>
  <c r="I31" i="6"/>
  <c r="J31" i="6" s="1"/>
  <c r="K31" i="6"/>
  <c r="L31" i="6" s="1"/>
  <c r="I33" i="6"/>
  <c r="J33" i="6" s="1"/>
  <c r="K33" i="6"/>
  <c r="L33" i="6" s="1"/>
  <c r="I34" i="6"/>
  <c r="J34" i="6" s="1"/>
  <c r="K34" i="6"/>
  <c r="L34" i="6" s="1"/>
  <c r="I35" i="6"/>
  <c r="J35" i="6" s="1"/>
  <c r="K35" i="6"/>
  <c r="L35" i="6" s="1"/>
  <c r="I36" i="6"/>
  <c r="J36" i="6" s="1"/>
  <c r="K36" i="6"/>
  <c r="L36" i="6" s="1"/>
  <c r="I38" i="6"/>
  <c r="J38" i="6" s="1"/>
  <c r="K38" i="6"/>
  <c r="L38" i="6" s="1"/>
  <c r="I39" i="6"/>
  <c r="J39" i="6" s="1"/>
  <c r="K39" i="6"/>
  <c r="L39" i="6" s="1"/>
  <c r="I40" i="6"/>
  <c r="J40" i="6" s="1"/>
  <c r="K40" i="6"/>
  <c r="L40" i="6" s="1"/>
  <c r="I41" i="6"/>
  <c r="J41" i="6" s="1"/>
  <c r="K41" i="6"/>
  <c r="L41" i="6" s="1"/>
  <c r="I42" i="6"/>
  <c r="J42" i="6" s="1"/>
  <c r="K42" i="6"/>
  <c r="L42" i="6" s="1"/>
  <c r="I43" i="6"/>
  <c r="J43" i="6" s="1"/>
  <c r="K43" i="6"/>
  <c r="L43" i="6" s="1"/>
  <c r="I44" i="6"/>
  <c r="J44" i="6" s="1"/>
  <c r="K44" i="6"/>
  <c r="L44" i="6" s="1"/>
  <c r="I45" i="6"/>
  <c r="J45" i="6" s="1"/>
  <c r="K45" i="6"/>
  <c r="L45" i="6" s="1"/>
  <c r="I46" i="6"/>
  <c r="J46" i="6" s="1"/>
  <c r="K46" i="6"/>
  <c r="L46" i="6" s="1"/>
  <c r="I47" i="6"/>
  <c r="J47" i="6" s="1"/>
  <c r="K47" i="6"/>
  <c r="L47" i="6" s="1"/>
  <c r="I48" i="6"/>
  <c r="J48" i="6" s="1"/>
  <c r="K48" i="6"/>
  <c r="L48" i="6" s="1"/>
  <c r="I49" i="6"/>
  <c r="J49" i="6" s="1"/>
  <c r="K49" i="6"/>
  <c r="L49" i="6" s="1"/>
  <c r="I50" i="6"/>
  <c r="J50" i="6" s="1"/>
  <c r="K50" i="6"/>
  <c r="L50" i="6" s="1"/>
  <c r="I51" i="6"/>
  <c r="J51" i="6" s="1"/>
  <c r="K51" i="6"/>
  <c r="L51" i="6" s="1"/>
  <c r="I52" i="6"/>
  <c r="J52" i="6" s="1"/>
  <c r="K52" i="6"/>
  <c r="L52" i="6" s="1"/>
  <c r="I53" i="6"/>
  <c r="J53" i="6" s="1"/>
  <c r="K53" i="6"/>
  <c r="L53" i="6" s="1"/>
  <c r="I54" i="6"/>
  <c r="J54" i="6" s="1"/>
  <c r="K54" i="6"/>
  <c r="L54" i="6" s="1"/>
  <c r="G37" i="11" l="1"/>
  <c r="G18" i="11"/>
  <c r="E18" i="15"/>
  <c r="G6" i="8"/>
  <c r="H6" i="8" s="1"/>
  <c r="I6" i="8" s="1"/>
  <c r="H37" i="13"/>
  <c r="H18" i="13"/>
  <c r="E23" i="15"/>
  <c r="K32" i="15"/>
  <c r="H23" i="15"/>
  <c r="H18" i="15"/>
  <c r="H7" i="15"/>
  <c r="K18" i="13"/>
  <c r="H23" i="13"/>
  <c r="H7" i="13"/>
  <c r="F29" i="27"/>
  <c r="G29" i="27" s="1"/>
  <c r="F27" i="27"/>
  <c r="G27" i="27" s="1"/>
  <c r="H27" i="27"/>
  <c r="I27" i="27" s="1"/>
  <c r="H29" i="27"/>
  <c r="I29" i="27" s="1"/>
  <c r="K12" i="15"/>
  <c r="K32" i="13"/>
  <c r="G32" i="11"/>
  <c r="F37" i="11"/>
  <c r="F23" i="11"/>
  <c r="F18" i="11"/>
  <c r="F12" i="11"/>
  <c r="G23" i="11"/>
  <c r="K37" i="15"/>
  <c r="K23" i="13"/>
  <c r="K18" i="15"/>
  <c r="K12" i="13"/>
  <c r="E6" i="11"/>
  <c r="C6" i="11"/>
  <c r="F32" i="11"/>
  <c r="D6" i="11"/>
  <c r="G7" i="11"/>
  <c r="H37" i="100"/>
  <c r="I37" i="100" s="1"/>
  <c r="H23" i="100"/>
  <c r="I23" i="100" s="1"/>
  <c r="H7" i="100"/>
  <c r="I7" i="100" s="1"/>
  <c r="H32" i="100"/>
  <c r="I32" i="100" s="1"/>
  <c r="H18" i="100"/>
  <c r="I18" i="100" s="1"/>
  <c r="H12" i="100"/>
  <c r="I12" i="100" s="1"/>
  <c r="G6" i="9"/>
  <c r="H6" i="9" s="1"/>
  <c r="I6" i="9" s="1"/>
  <c r="G6" i="7"/>
  <c r="H6" i="7" s="1"/>
  <c r="I6" i="7" s="1"/>
  <c r="J6" i="15"/>
  <c r="K23" i="15"/>
  <c r="I6" i="15"/>
  <c r="K32" i="14"/>
  <c r="L32" i="14" s="1"/>
  <c r="K18" i="14"/>
  <c r="L18" i="14" s="1"/>
  <c r="K12" i="14"/>
  <c r="L12" i="14" s="1"/>
  <c r="I7" i="14"/>
  <c r="K37" i="14"/>
  <c r="L37" i="14" s="1"/>
  <c r="L33" i="14"/>
  <c r="K23" i="14"/>
  <c r="L23" i="14" s="1"/>
  <c r="L19" i="14"/>
  <c r="L13" i="14"/>
  <c r="K7" i="14"/>
  <c r="H6" i="14"/>
  <c r="L8" i="14"/>
  <c r="J6" i="13"/>
  <c r="K37" i="13"/>
  <c r="I6" i="13"/>
  <c r="K23" i="12"/>
  <c r="L23" i="12" s="1"/>
  <c r="K12" i="12"/>
  <c r="L12" i="12" s="1"/>
  <c r="K7" i="12"/>
  <c r="L7" i="12" s="1"/>
  <c r="H6" i="12"/>
  <c r="K37" i="12"/>
  <c r="L37" i="12" s="1"/>
  <c r="K32" i="12"/>
  <c r="L32" i="12" s="1"/>
  <c r="K18" i="12"/>
  <c r="L18" i="12" s="1"/>
  <c r="I7" i="12"/>
  <c r="J7" i="12" s="1"/>
  <c r="L8" i="12"/>
  <c r="H6" i="6"/>
  <c r="K6" i="6" s="1"/>
  <c r="L6" i="6" s="1"/>
  <c r="I37" i="6"/>
  <c r="J37" i="6" s="1"/>
  <c r="I32" i="6"/>
  <c r="J32" i="6" s="1"/>
  <c r="I23" i="6"/>
  <c r="J23" i="6" s="1"/>
  <c r="I18" i="6"/>
  <c r="J18" i="6" s="1"/>
  <c r="I12" i="6"/>
  <c r="J12" i="6" s="1"/>
  <c r="H37" i="15"/>
  <c r="G6" i="15"/>
  <c r="F6" i="15"/>
  <c r="H32" i="15"/>
  <c r="I37" i="14"/>
  <c r="J37" i="14" s="1"/>
  <c r="I32" i="14"/>
  <c r="J32" i="14" s="1"/>
  <c r="I23" i="14"/>
  <c r="J23" i="14" s="1"/>
  <c r="I18" i="14"/>
  <c r="J18" i="14" s="1"/>
  <c r="I12" i="14"/>
  <c r="J12" i="14" s="1"/>
  <c r="J38" i="14"/>
  <c r="J33" i="14"/>
  <c r="J24" i="14"/>
  <c r="G6" i="14"/>
  <c r="J8" i="14"/>
  <c r="H32" i="13"/>
  <c r="I37" i="12"/>
  <c r="J37" i="12" s="1"/>
  <c r="I32" i="12"/>
  <c r="J32" i="12" s="1"/>
  <c r="I23" i="12"/>
  <c r="J23" i="12" s="1"/>
  <c r="I18" i="12"/>
  <c r="J18" i="12" s="1"/>
  <c r="I12" i="12"/>
  <c r="J12" i="12" s="1"/>
  <c r="J38" i="12"/>
  <c r="J8" i="12"/>
  <c r="G6" i="6"/>
  <c r="I6" i="6" s="1"/>
  <c r="J6" i="6" s="1"/>
  <c r="K6" i="15"/>
  <c r="H6" i="100"/>
  <c r="I6" i="100" s="1"/>
  <c r="L7" i="14"/>
  <c r="J7" i="14"/>
  <c r="E6" i="13"/>
  <c r="E6" i="15"/>
  <c r="K37" i="6"/>
  <c r="L37" i="6" s="1"/>
  <c r="K32" i="6"/>
  <c r="L32" i="6" s="1"/>
  <c r="K23" i="6"/>
  <c r="L23" i="6" s="1"/>
  <c r="K18" i="6"/>
  <c r="L18" i="6" s="1"/>
  <c r="K12" i="6"/>
  <c r="L12" i="6" s="1"/>
  <c r="K7" i="6"/>
  <c r="L7" i="6" s="1"/>
  <c r="I7" i="6"/>
  <c r="J7" i="6" s="1"/>
  <c r="H12" i="7"/>
  <c r="I12" i="7" s="1"/>
  <c r="H7" i="8"/>
  <c r="I7" i="8" s="1"/>
  <c r="H12" i="9"/>
  <c r="I12" i="9" s="1"/>
  <c r="F7" i="11"/>
  <c r="H12" i="13"/>
  <c r="K7" i="13"/>
  <c r="E7" i="13"/>
  <c r="H12" i="15"/>
  <c r="K7" i="15"/>
  <c r="E7" i="15"/>
  <c r="F6" i="11" l="1"/>
  <c r="K6" i="12"/>
  <c r="L6" i="12" s="1"/>
  <c r="H6" i="13"/>
  <c r="I6" i="12"/>
  <c r="J6" i="12" s="1"/>
  <c r="H6" i="15"/>
  <c r="I6" i="14"/>
  <c r="J6" i="14" s="1"/>
  <c r="K6" i="14"/>
  <c r="L6" i="14" s="1"/>
  <c r="K6" i="13"/>
  <c r="G6" i="11"/>
</calcChain>
</file>

<file path=xl/sharedStrings.xml><?xml version="1.0" encoding="utf-8"?>
<sst xmlns="http://schemas.openxmlformats.org/spreadsheetml/2006/main" count="3837" uniqueCount="2014">
  <si>
    <t>Załącznik Nr 4</t>
  </si>
  <si>
    <t>Załącznik Nr 5</t>
  </si>
  <si>
    <t>Obszar ostrołęcki</t>
  </si>
  <si>
    <t xml:space="preserve"> Obszar płocki</t>
  </si>
  <si>
    <t>Obszar  radomski</t>
  </si>
  <si>
    <t>Obszar siedlecki</t>
  </si>
  <si>
    <t>L.p.</t>
  </si>
  <si>
    <t>Załącznik Nr 10</t>
  </si>
  <si>
    <t>Załącznik Nr 12</t>
  </si>
  <si>
    <t>Załącznik Nr 19</t>
  </si>
  <si>
    <t>Załącznik Nr 20</t>
  </si>
  <si>
    <t>Załącznik Nr 21</t>
  </si>
  <si>
    <t xml:space="preserve"> Wyszczególnienie</t>
  </si>
  <si>
    <t>Województwo
mazowieckie</t>
  </si>
  <si>
    <t>ciechanowski</t>
  </si>
  <si>
    <t>mławski</t>
  </si>
  <si>
    <t>Działalność niezidentyfikowana</t>
  </si>
  <si>
    <t>płoński</t>
  </si>
  <si>
    <t>żurominski</t>
  </si>
  <si>
    <t>makowski</t>
  </si>
  <si>
    <t>ostrołęcki</t>
  </si>
  <si>
    <t>m. Ostrołęka</t>
  </si>
  <si>
    <t>ostrowski</t>
  </si>
  <si>
    <t>przasnyski</t>
  </si>
  <si>
    <t>gostyniński</t>
  </si>
  <si>
    <t>płocki</t>
  </si>
  <si>
    <t>m. Płock</t>
  </si>
  <si>
    <t>sierpecki</t>
  </si>
  <si>
    <t>białobrzeski</t>
  </si>
  <si>
    <t>kozienicki</t>
  </si>
  <si>
    <t>lipski</t>
  </si>
  <si>
    <t>radomski</t>
  </si>
  <si>
    <t>szydłowiecki</t>
  </si>
  <si>
    <t>zwoleński</t>
  </si>
  <si>
    <t>siedlecki</t>
  </si>
  <si>
    <t>sokołowski</t>
  </si>
  <si>
    <t>garwoliński</t>
  </si>
  <si>
    <t>grodziski</t>
  </si>
  <si>
    <t>grójecki</t>
  </si>
  <si>
    <t>legionowski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</si>
  <si>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</si>
  <si>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</si>
  <si>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</si>
  <si>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</si>
  <si>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</si>
  <si>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</si>
  <si>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</si>
  <si>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</si>
  <si>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wołomiński</t>
  </si>
  <si>
    <t>wyszkowski</t>
  </si>
  <si>
    <t>żyrardowski</t>
  </si>
  <si>
    <t>NAPŁYW BEZROBOTNYCH</t>
  </si>
  <si>
    <t>Obszar warszawski</t>
  </si>
  <si>
    <t>Załącznik Nr 7</t>
  </si>
  <si>
    <t>ODPŁYW BEZROBOTNYCH</t>
  </si>
  <si>
    <t>ODPŁYW BEZROBOTNYCH Z POWODU PODJĘCIA PRACY</t>
  </si>
  <si>
    <t>Lp.</t>
  </si>
  <si>
    <t xml:space="preserve">wyszczególnienie </t>
  </si>
  <si>
    <t>UDZIAŁ BEZROBOTNYCH   KOBIET W LICZBIE BEZROBOTNYCH OGÓŁEM</t>
  </si>
  <si>
    <t xml:space="preserve"> udział
 kobiet 
w liczbie 
bezrob.
 ogółem w%</t>
  </si>
  <si>
    <t>Załącznik Nr 3</t>
  </si>
  <si>
    <t xml:space="preserve">BEZROBOTNE KOBIETY  </t>
  </si>
  <si>
    <t>Bezrobotni ogółem</t>
  </si>
  <si>
    <t>żuromiński</t>
  </si>
  <si>
    <t xml:space="preserve">radomski                      </t>
  </si>
  <si>
    <t>warszawski zach.</t>
  </si>
  <si>
    <t>UDZIAŁ BEZROBOTNYCH  ZAMIESZKAŁYCH NA WSI W LICZBIE BEZROBOTNYCH OGÓŁEM</t>
  </si>
  <si>
    <t xml:space="preserve"> udział
 bezrob. 
zam. na wsi
w liczbie 
bezrob.
 ogółem w%</t>
  </si>
  <si>
    <t>w tym 
bezrobotni
 zamieszkali na wsi</t>
  </si>
  <si>
    <t>POLSKA</t>
  </si>
  <si>
    <t>miński</t>
  </si>
  <si>
    <t xml:space="preserve">BEZROBOTNI  WEDŁUG  SEKCJI  GOSPODARKI  NARODOWEJ </t>
  </si>
  <si>
    <t>Przetwórstwo przemysłowe</t>
  </si>
  <si>
    <t>Budownictwo</t>
  </si>
  <si>
    <t>Edukacja</t>
  </si>
  <si>
    <t>wzrost /spadek</t>
  </si>
  <si>
    <t>Organizacje i zespoły eksterytorialne</t>
  </si>
  <si>
    <t>RAZEM</t>
  </si>
  <si>
    <t>Dotychczas nie pracujący</t>
  </si>
  <si>
    <t>OGÓŁEM</t>
  </si>
  <si>
    <t xml:space="preserve">BEZROBOTNI  OGÓŁEM  </t>
  </si>
  <si>
    <t>m. st. Warszawa</t>
  </si>
  <si>
    <t xml:space="preserve"> m. st. Warszawa</t>
  </si>
  <si>
    <t>Załącznik Nr 6</t>
  </si>
  <si>
    <t>Załącznik Nr 8</t>
  </si>
  <si>
    <t>udział podjęć pracy 
w odpływie
w %</t>
  </si>
  <si>
    <t xml:space="preserve">BEZROBOTNI  ZAMIESZKALI  NA  WSI  </t>
  </si>
  <si>
    <t>Lp</t>
  </si>
  <si>
    <t>Wyszczególnienie</t>
  </si>
  <si>
    <t>Województwo mazowieckie</t>
  </si>
  <si>
    <t>Obszar ciechanowski</t>
  </si>
  <si>
    <t>Obszar  ostrołęcki</t>
  </si>
  <si>
    <t>Obszar płocki</t>
  </si>
  <si>
    <t>Obszar radomski</t>
  </si>
  <si>
    <t>Obszar  siedlecki</t>
  </si>
  <si>
    <t>Obszar  warszawski</t>
  </si>
  <si>
    <t xml:space="preserve"> </t>
  </si>
  <si>
    <t xml:space="preserve"> ciechanowski</t>
  </si>
  <si>
    <t xml:space="preserve"> mławski</t>
  </si>
  <si>
    <t xml:space="preserve"> płoński</t>
  </si>
  <si>
    <t xml:space="preserve"> żuromiński</t>
  </si>
  <si>
    <t xml:space="preserve"> makowski</t>
  </si>
  <si>
    <t xml:space="preserve"> ostrołęcki </t>
  </si>
  <si>
    <t xml:space="preserve"> m. Ostrołęka</t>
  </si>
  <si>
    <t xml:space="preserve"> ostrowski</t>
  </si>
  <si>
    <t xml:space="preserve"> przasnyski</t>
  </si>
  <si>
    <t xml:space="preserve"> gostyniński</t>
  </si>
  <si>
    <t xml:space="preserve"> płocki </t>
  </si>
  <si>
    <t xml:space="preserve"> m. Płock</t>
  </si>
  <si>
    <t xml:space="preserve"> sierpecki</t>
  </si>
  <si>
    <t xml:space="preserve"> białobrzeski</t>
  </si>
  <si>
    <t xml:space="preserve"> kozienicki</t>
  </si>
  <si>
    <t xml:space="preserve"> lipski</t>
  </si>
  <si>
    <t>przysuski</t>
  </si>
  <si>
    <t xml:space="preserve"> radomski</t>
  </si>
  <si>
    <t>m. Radom</t>
  </si>
  <si>
    <t xml:space="preserve"> szydłowiecki</t>
  </si>
  <si>
    <t>STOPA BEZROBOCIA W WOJEWÓDZTWIE MAZOWIECKIM</t>
  </si>
  <si>
    <t>Województwo
 mazowieckie</t>
  </si>
  <si>
    <t>Polska</t>
  </si>
  <si>
    <t xml:space="preserve"> zwoleński</t>
  </si>
  <si>
    <t>łosicki</t>
  </si>
  <si>
    <t xml:space="preserve"> siedlecki </t>
  </si>
  <si>
    <t>m. Siedlce</t>
  </si>
  <si>
    <t xml:space="preserve"> sokołowski</t>
  </si>
  <si>
    <t xml:space="preserve"> garwoliński</t>
  </si>
  <si>
    <t xml:space="preserve"> grodziski</t>
  </si>
  <si>
    <t xml:space="preserve"> grójecki</t>
  </si>
  <si>
    <t xml:space="preserve"> legionowski</t>
  </si>
  <si>
    <t xml:space="preserve"> miński</t>
  </si>
  <si>
    <t xml:space="preserve"> nowodworski</t>
  </si>
  <si>
    <t xml:space="preserve"> otwocki</t>
  </si>
  <si>
    <t xml:space="preserve"> piaseczyński</t>
  </si>
  <si>
    <t xml:space="preserve"> pruszkowski</t>
  </si>
  <si>
    <t xml:space="preserve"> pułtuski</t>
  </si>
  <si>
    <t xml:space="preserve"> sochaczewski</t>
  </si>
  <si>
    <t xml:space="preserve"> warszawski zachodni</t>
  </si>
  <si>
    <t xml:space="preserve"> węgrowski</t>
  </si>
  <si>
    <t xml:space="preserve"> wołomiński</t>
  </si>
  <si>
    <t xml:space="preserve"> wyszkowski</t>
  </si>
  <si>
    <t xml:space="preserve"> żyrardowski</t>
  </si>
  <si>
    <t xml:space="preserve">PODMIOTY GOSPODARCZE </t>
  </si>
  <si>
    <t>wzrost / spadek</t>
  </si>
  <si>
    <t xml:space="preserve"> przysuski</t>
  </si>
  <si>
    <t xml:space="preserve"> m. Radom</t>
  </si>
  <si>
    <t xml:space="preserve"> łosicki</t>
  </si>
  <si>
    <t xml:space="preserve"> m. Siedlce</t>
  </si>
  <si>
    <t>Załącznik Nr 11</t>
  </si>
  <si>
    <t>Górnictwo i wydobywanie</t>
  </si>
  <si>
    <t xml:space="preserve">Transport i gospodarka magazynowa </t>
  </si>
  <si>
    <t>Informacja i komunikacja</t>
  </si>
  <si>
    <t xml:space="preserve">Działalność związana z obsługą rynku nieruchomości </t>
  </si>
  <si>
    <t>Działalność w zakresie usług administrowania i działalność wspierająca</t>
  </si>
  <si>
    <t>Opieka zdrowotna i pomoc społeczna</t>
  </si>
  <si>
    <t>Pozostała działalność usługowa</t>
  </si>
  <si>
    <t>Gospodarstwa domowe zatrudnijące pracowników; gospodarstwa domowe produkujące wyroby 
i świadczące usługi na własne potrzeby</t>
  </si>
  <si>
    <t>Załącznik Nr 9</t>
  </si>
  <si>
    <t>Podjęcia pracy</t>
  </si>
  <si>
    <t>Odpływ</t>
  </si>
  <si>
    <t>udział niepotwierdzenia
gotowości 
do pracy 
w odpływie
w %</t>
  </si>
  <si>
    <t>w tym
 bezrobotne kobiety</t>
  </si>
  <si>
    <t>udział 
pozostających
bez pracy 
powyżej 12 m-cy 
w liczbie 
bezrob. 
ogółem</t>
  </si>
  <si>
    <t>w tym 
pozostający
bez pracy 
powyżej 
12 m-cy</t>
  </si>
  <si>
    <t>Wzrost / spadek</t>
  </si>
  <si>
    <t>Działalność związana z kulturą,
rozrywką i rekreacją</t>
  </si>
  <si>
    <t>Działalność profesjonalna, naukowa 
i techniczna</t>
  </si>
  <si>
    <t>Rolnictwo, leśnictwo, łowiectwo
 i rybactwo</t>
  </si>
  <si>
    <t>Wytwarzanie i zaopatrywanie
 w energię elektryczną, gaz, parę wodną, gorącą wodę i powietrze 
do układów klimatyzacyjnych</t>
  </si>
  <si>
    <t>Działalność finansowa 
i ubezpieczeniowa</t>
  </si>
  <si>
    <t>Dostawa wody; gospodarowanie 
ściekami i odpadami oraz działalność 
związana z rekultywacją</t>
  </si>
  <si>
    <t>Handel hurowy i detaliczny; 
naprawa pojazdów samochodowych, 
właczając motocyke</t>
  </si>
  <si>
    <t>Administracja publiczna 
i ochrona narodowa; 
obowiązkowe zabezpieczenia 
społeczne</t>
  </si>
  <si>
    <t>Działalność związana 
z zakwaterowaniem 
i usługami gastronomicznymi</t>
  </si>
  <si>
    <t xml:space="preserve">BEZROBOTNI  POZOSTAJĄCY BEZ PRACY POWYŻEJ 12 MIESIĘCY 
WEDŁUG  SEKCJI  GOSPODARKI  NARODOWEJ </t>
  </si>
  <si>
    <t>ODPŁYW Z BEZROBOCIA Z POWODU 
NIEPOTWIERDZENIA GOTOWOŚCI DO PRACY</t>
  </si>
  <si>
    <t>Niepotwierdzenie gotowości 
do pracy</t>
  </si>
  <si>
    <t>czerwiec 
2013 r.</t>
  </si>
  <si>
    <t>czerwiec 2013 r.</t>
  </si>
  <si>
    <t>czerwiec
2013 r.</t>
  </si>
  <si>
    <t>I półrocze 
2013 r.</t>
  </si>
  <si>
    <t xml:space="preserve">I półrocze
2013 r. </t>
  </si>
  <si>
    <t>I 
półrocze
2013 r.</t>
  </si>
  <si>
    <t>Załącznik Nr 1</t>
  </si>
  <si>
    <t>Załącznik Nr 2</t>
  </si>
  <si>
    <t>czerwiec 
2014 r.</t>
  </si>
  <si>
    <t>czerwiec 2014 r.</t>
  </si>
  <si>
    <t>I półrocze 
2014 r.</t>
  </si>
  <si>
    <t xml:space="preserve">I półrocze
2014 r. </t>
  </si>
  <si>
    <t>I 
półrocze
2014 r.</t>
  </si>
  <si>
    <t>czerwiec
2014 r.</t>
  </si>
  <si>
    <t xml:space="preserve">UDZIAŁ BEZROBOTNYCH POZOSTAJĄCYCH BEZ PRACY POWYŻEJ 12 MIESIĘCY W LICZBIE BEZROBOTNYCH OGÓŁEM
WEDŁUG  SEKCJI  GOSPODARKI  NARODOWEJ </t>
  </si>
  <si>
    <t>Załącznik Nr 13</t>
  </si>
  <si>
    <t>Bezrobotni
 z prawem
do zasiłku</t>
  </si>
  <si>
    <t>% udział bezrob. 
z prawem do 
zasiłku 
w liczbie 
bezrobot.
 ogółem</t>
  </si>
  <si>
    <t>Bezrobotni 
zwolnieni 
z przyczyn 
zakładu
 pracy</t>
  </si>
  <si>
    <t>% udział bezrob. 
zwolnionych   
z przyczyn zakł. pracy
w liczbie 
bezrobot.
 ogółem</t>
  </si>
  <si>
    <t>Osoby 
w okresie do 12 miesięcy 
od dnia ukończenia nauki</t>
  </si>
  <si>
    <t>% udział bezrob. 
w okresie do 12 miesięcy od ukończenia nauki
w liczbie bezrobot. 
ogółem</t>
  </si>
  <si>
    <t>Cudzo-
ziemcy</t>
  </si>
  <si>
    <t>% udział bezrobot. cudzo-
ziemców
w liczbie bezrobot. 
ogółem</t>
  </si>
  <si>
    <t>Załącznik Nr 14</t>
  </si>
  <si>
    <t>w tym w wieku</t>
  </si>
  <si>
    <t>18-24 lata</t>
  </si>
  <si>
    <t>% udział
w ogólnej 
liczbie 
bezrob.</t>
  </si>
  <si>
    <t>25-34 
lata</t>
  </si>
  <si>
    <t>35-44 
lata</t>
  </si>
  <si>
    <t>45-54
 lata</t>
  </si>
  <si>
    <t>55-59
 lat</t>
  </si>
  <si>
    <t>Załącznik Nr 15</t>
  </si>
  <si>
    <t>w tym z wykształceniem:</t>
  </si>
  <si>
    <t>Wyższym</t>
  </si>
  <si>
    <t>Średnim ogólno-kształ-
cącym</t>
  </si>
  <si>
    <t>Gimnazjal
-nym 
i poniżej</t>
  </si>
  <si>
    <t>m Płock</t>
  </si>
  <si>
    <t>Załącznik Nr 16</t>
  </si>
  <si>
    <t>w tym ze stażem:</t>
  </si>
  <si>
    <t>do 1 roku</t>
  </si>
  <si>
    <t>% udział w ogólnej 
liczbie bezrob.</t>
  </si>
  <si>
    <t>1-5        lat</t>
  </si>
  <si>
    <t>5-10         lat</t>
  </si>
  <si>
    <t>10-20     lat</t>
  </si>
  <si>
    <t>20-30        lat</t>
  </si>
  <si>
    <t>30 lat 
i wiecej</t>
  </si>
  <si>
    <t>bez stażu</t>
  </si>
  <si>
    <t>Załącznik Nr 17</t>
  </si>
  <si>
    <t>w tym według czasu pozostawania bez pracy:</t>
  </si>
  <si>
    <t>do 1         m-ca</t>
  </si>
  <si>
    <t>% udział w ogólnej liczbie bezrob.</t>
  </si>
  <si>
    <t>1-3            m-ce</t>
  </si>
  <si>
    <t>3-6            m-ce</t>
  </si>
  <si>
    <t>6-12            m-cy</t>
  </si>
  <si>
    <t>12-24         m-ce</t>
  </si>
  <si>
    <t>powyżej 24 m-cy</t>
  </si>
  <si>
    <t>Załącznik Nr 18</t>
  </si>
  <si>
    <t>kod zawodu</t>
  </si>
  <si>
    <t>nazwa zawodu</t>
  </si>
  <si>
    <t xml:space="preserve">Liczba wolnych miejsc pracy 
i miejsc aktywizacji zawodowej </t>
  </si>
  <si>
    <t>ogółem</t>
  </si>
  <si>
    <t>kobiety</t>
  </si>
  <si>
    <t>razem</t>
  </si>
  <si>
    <t>w tym pracy subsydiowanej</t>
  </si>
  <si>
    <t>czerwiec 
2015 r.</t>
  </si>
  <si>
    <t>czerwiec 2015 r.</t>
  </si>
  <si>
    <t>I 
półrocze
2015 r.</t>
  </si>
  <si>
    <t xml:space="preserve">I półrocze
2015 r. </t>
  </si>
  <si>
    <t>I półrocze 
2015 r.</t>
  </si>
  <si>
    <t>czerwiec
2015 r.</t>
  </si>
  <si>
    <t>Bezrobotni będący w szczególnej sytuacji na rynku pracy</t>
  </si>
  <si>
    <t xml:space="preserve">   w tym w szczególnej sytuacji na rynku pracy:</t>
  </si>
  <si>
    <t>do 30 roku życia</t>
  </si>
  <si>
    <t>% udział 
w ogólnej 
liczbie 
bezrobot-
nych</t>
  </si>
  <si>
    <t>długotrwale bezrobotni</t>
  </si>
  <si>
    <t>powyżej 
50 roku 
życia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</si>
  <si>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</si>
  <si>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</si>
  <si>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</si>
  <si>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>niepełnosprawni</t>
  </si>
  <si>
    <t xml:space="preserve">Obszar ciechanowski </t>
  </si>
  <si>
    <t>Załącznik Nr 24</t>
  </si>
  <si>
    <t>Odpływ bezrobo-
tnych ogółem</t>
  </si>
  <si>
    <t xml:space="preserve">   w tym odpływ bezrobotnych</t>
  </si>
  <si>
    <t xml:space="preserve">udział 
w odpływie
bezrobotnych
ogółem 
w % </t>
  </si>
  <si>
    <t>Powyżej 50 roku życia</t>
  </si>
  <si>
    <t>Załącznik Nr 26</t>
  </si>
  <si>
    <t>Bezrobotni
niepełnosprawni</t>
  </si>
  <si>
    <t>Długotrwale</t>
  </si>
  <si>
    <t>Poprzednio pracujacy</t>
  </si>
  <si>
    <t>Zamieszkali na wsi</t>
  </si>
  <si>
    <t>Bez kwalifikacji zawodowych</t>
  </si>
  <si>
    <t>Bez doświadczenia zawodowego</t>
  </si>
  <si>
    <t>Po stażu</t>
  </si>
  <si>
    <t>Po pracach interwencyjnych</t>
  </si>
  <si>
    <t>Po robotach publicznych</t>
  </si>
  <si>
    <t>Po odbyciu
przygotowania
zawodowego 
dorosłych</t>
  </si>
  <si>
    <t>Po szkoleniu</t>
  </si>
  <si>
    <t>Po pracach 
społecznie użytecznych</t>
  </si>
  <si>
    <t>Osoby w okresie 
do 12 m-cy od ukończenia nauki</t>
  </si>
  <si>
    <t>Pobierający świadczenia rentowe z tyt. niezdolności 
do pracy</t>
  </si>
  <si>
    <t>Korzystający ze świadczeń z pomocy społecznej</t>
  </si>
  <si>
    <t xml:space="preserve">Posiadający co najmniej jedno dziecko do 6 roku życia  </t>
  </si>
  <si>
    <t xml:space="preserve">Posiadający co najmniej jedno dziecko niepełnosprawne do 18 roku życia  </t>
  </si>
  <si>
    <t>WOJEWÓDZTWO
MAZOWIECKIE</t>
  </si>
  <si>
    <t>OBSZAR CIECHANOWSKI</t>
  </si>
  <si>
    <t>OBSZAR OSTROŁĘCKI</t>
  </si>
  <si>
    <t xml:space="preserve">m. Ostrołęka </t>
  </si>
  <si>
    <t>OBSZAR PŁOCKI</t>
  </si>
  <si>
    <t xml:space="preserve">m. Płock </t>
  </si>
  <si>
    <t>OBSZAR RADOMSKI</t>
  </si>
  <si>
    <t>OBSZAR SIEDLECKI</t>
  </si>
  <si>
    <t>siedlcki</t>
  </si>
  <si>
    <t>OBSZAR WARSZAWSKI</t>
  </si>
  <si>
    <t>Załącznik Nr 27</t>
  </si>
  <si>
    <t>Ogółem</t>
  </si>
  <si>
    <t xml:space="preserve">Rodzaj niepełnosprawności </t>
  </si>
  <si>
    <t>Stopień niepełnosprawności</t>
  </si>
  <si>
    <t>Upośledzenie umysłowe</t>
  </si>
  <si>
    <t>Choroby psychiczne</t>
  </si>
  <si>
    <t>Zaburzenia głosu, mowy i choroby słuchu</t>
  </si>
  <si>
    <t>Całościowe zaburzenia rozwojowe</t>
  </si>
  <si>
    <t>Choroby narządu wzroku</t>
  </si>
  <si>
    <t>Upośledzenie narządu ruchu</t>
  </si>
  <si>
    <t>Epilepsja</t>
  </si>
  <si>
    <t>Choroby układu oddechowego i układu krążenia</t>
  </si>
  <si>
    <t>Choroby układu pokarmowego</t>
  </si>
  <si>
    <t>Choroby układu moczowo-płciowego</t>
  </si>
  <si>
    <t>Choroby neurologiczne</t>
  </si>
  <si>
    <t>Inne</t>
  </si>
  <si>
    <t>Nieustalony</t>
  </si>
  <si>
    <t>Znaczny</t>
  </si>
  <si>
    <t>Umiarkowany</t>
  </si>
  <si>
    <t>Lekki</t>
  </si>
  <si>
    <t>WOJEWÓDZTWO MAZOWIECKIE</t>
  </si>
  <si>
    <t>Załącznik Nr 28</t>
  </si>
  <si>
    <t>Napływ ogółem</t>
  </si>
  <si>
    <t>w tym:</t>
  </si>
  <si>
    <t>Osoby 
uwzględnione 
w sprawozdaniu 
MPiPS-01</t>
  </si>
  <si>
    <t>Poprzednio 
pracujący</t>
  </si>
  <si>
    <t>Do 30 roku życia</t>
  </si>
  <si>
    <t>Z wykształceniem 
co najmniej średnim</t>
  </si>
  <si>
    <t>Po szkole specjalnej</t>
  </si>
  <si>
    <t xml:space="preserve">Bez doświdczenia 
zawodowego
</t>
  </si>
  <si>
    <t>Po pracach
interwencyjnych</t>
  </si>
  <si>
    <t>Po robotach
publicznych</t>
  </si>
  <si>
    <t>Po odbyciu
przygotowania
zawodowego
dorosłych</t>
  </si>
  <si>
    <t>Po pracach 
społecznie 
użytecznych</t>
  </si>
  <si>
    <t>Osoby w okresie
do 12 m-cy od dnia
ukończeenia nauki</t>
  </si>
  <si>
    <t>Po zakończeniu kontraktu socjalnego</t>
  </si>
  <si>
    <t>Do 25 roku życia</t>
  </si>
  <si>
    <t xml:space="preserve">ostrołęcki </t>
  </si>
  <si>
    <t>gostyninski</t>
  </si>
  <si>
    <t>M. st. Warszawa</t>
  </si>
  <si>
    <t>Załącznik Nr 29</t>
  </si>
  <si>
    <t xml:space="preserve">Odpływ ogółem  </t>
  </si>
  <si>
    <t>Rozpoczęcie szkolenia</t>
  </si>
  <si>
    <t>Rozpoczęcie stażu</t>
  </si>
  <si>
    <t>Rozpoczęcie przygotowania
zawodowego dorosłych</t>
  </si>
  <si>
    <t>Rozpoczęcie pracy
społecznie użytecznej</t>
  </si>
  <si>
    <t>Podjęcie nauki</t>
  </si>
  <si>
    <t xml:space="preserve">Rezygnacja
lub niepotwierdzenie
gotowości  do pracy </t>
  </si>
  <si>
    <t>Utrata  statusu 
osoby niepełnosprawnej</t>
  </si>
  <si>
    <t>Praca 
subsydiowana</t>
  </si>
  <si>
    <t>Praca 
niesubsydiowana</t>
  </si>
  <si>
    <t>Załącznik Nr 31</t>
  </si>
  <si>
    <t>Bezrobotne kobiety 
ogółem</t>
  </si>
  <si>
    <t xml:space="preserve">   w tym w wieku:</t>
  </si>
  <si>
    <t>% udział 
w ogólnej
liczbie
bezrobo
-tnych</t>
  </si>
  <si>
    <t>55-59 lat</t>
  </si>
  <si>
    <t>Załącznik Nr 22</t>
  </si>
  <si>
    <t>Załącznik Nr 23</t>
  </si>
  <si>
    <t>999999</t>
  </si>
  <si>
    <t>Bezrobotni</t>
  </si>
  <si>
    <t>000000</t>
  </si>
  <si>
    <t>Bez zawodu</t>
  </si>
  <si>
    <t>522301</t>
  </si>
  <si>
    <t>Sprzedawca</t>
  </si>
  <si>
    <t>931301</t>
  </si>
  <si>
    <t>Pomocniczy robotnik budowlany</t>
  </si>
  <si>
    <t>722204</t>
  </si>
  <si>
    <t>Ślusarz</t>
  </si>
  <si>
    <t>512001</t>
  </si>
  <si>
    <t>Kucharz</t>
  </si>
  <si>
    <t>515303</t>
  </si>
  <si>
    <t>Robotnik gospodarczy</t>
  </si>
  <si>
    <t>411004</t>
  </si>
  <si>
    <t>Technik prac biurowych</t>
  </si>
  <si>
    <t>331403</t>
  </si>
  <si>
    <t>Technik ekonomista</t>
  </si>
  <si>
    <t>711202</t>
  </si>
  <si>
    <t>Murarz</t>
  </si>
  <si>
    <t>932911</t>
  </si>
  <si>
    <t>Pomocniczy robotnik w przemyśle przetwórczym</t>
  </si>
  <si>
    <t>753105</t>
  </si>
  <si>
    <t>Krawiec</t>
  </si>
  <si>
    <t>432103</t>
  </si>
  <si>
    <t>Magazynier</t>
  </si>
  <si>
    <t>311504</t>
  </si>
  <si>
    <t>Technik mechanik</t>
  </si>
  <si>
    <t>911207</t>
  </si>
  <si>
    <t>Sprzątaczka biurowa</t>
  </si>
  <si>
    <t>263102</t>
  </si>
  <si>
    <t>Ekonomista</t>
  </si>
  <si>
    <t>753303</t>
  </si>
  <si>
    <t>Szwaczka ręczna</t>
  </si>
  <si>
    <t>514101</t>
  </si>
  <si>
    <t>Fryzjer</t>
  </si>
  <si>
    <t>723103</t>
  </si>
  <si>
    <t>Mechanik pojazdów samochodowych</t>
  </si>
  <si>
    <t>961302</t>
  </si>
  <si>
    <t>Robotnik placowy</t>
  </si>
  <si>
    <t>411090</t>
  </si>
  <si>
    <t>Pozostali pracownicy obsługi biurowej</t>
  </si>
  <si>
    <t>723105</t>
  </si>
  <si>
    <t>Mechanik samochodów osobowych</t>
  </si>
  <si>
    <t>833203</t>
  </si>
  <si>
    <t>Kierowca samochodu ciężarowego</t>
  </si>
  <si>
    <t>932101</t>
  </si>
  <si>
    <t>Pakowacz ręczny</t>
  </si>
  <si>
    <t>752205</t>
  </si>
  <si>
    <t>Stolarz</t>
  </si>
  <si>
    <t>513101</t>
  </si>
  <si>
    <t>Kelner</t>
  </si>
  <si>
    <t>522305</t>
  </si>
  <si>
    <t>Technik handlowiec</t>
  </si>
  <si>
    <t>751204</t>
  </si>
  <si>
    <t>Piekarz</t>
  </si>
  <si>
    <t>712601</t>
  </si>
  <si>
    <t>Hydraulik</t>
  </si>
  <si>
    <t>751201</t>
  </si>
  <si>
    <t>Cukiernik</t>
  </si>
  <si>
    <t>832203</t>
  </si>
  <si>
    <t>Kierowca samochodu osobowego</t>
  </si>
  <si>
    <t>722314</t>
  </si>
  <si>
    <t>Tokarz w metalu</t>
  </si>
  <si>
    <t>613003</t>
  </si>
  <si>
    <t>Rolnik</t>
  </si>
  <si>
    <t>713102</t>
  </si>
  <si>
    <t>Malarz budowlany</t>
  </si>
  <si>
    <t>332203</t>
  </si>
  <si>
    <t>Przedstawiciel handlowy</t>
  </si>
  <si>
    <t>331301</t>
  </si>
  <si>
    <t>Księgowy</t>
  </si>
  <si>
    <t>242217</t>
  </si>
  <si>
    <t>Specjalista administracji publicznej</t>
  </si>
  <si>
    <t>311204</t>
  </si>
  <si>
    <t>Technik budownictwa</t>
  </si>
  <si>
    <t>322002</t>
  </si>
  <si>
    <t>Technik żywienia i gospodarstwa domowego</t>
  </si>
  <si>
    <t>933304</t>
  </si>
  <si>
    <t>Robotnik magazynowy</t>
  </si>
  <si>
    <t>334306</t>
  </si>
  <si>
    <t>Technik administracji</t>
  </si>
  <si>
    <t>523002</t>
  </si>
  <si>
    <t>Kasjer handlowy</t>
  </si>
  <si>
    <t>235921</t>
  </si>
  <si>
    <t>Pedagog</t>
  </si>
  <si>
    <t>815605</t>
  </si>
  <si>
    <t>Obuwnik przemysłowy</t>
  </si>
  <si>
    <t>243106</t>
  </si>
  <si>
    <t>Specjalista do spraw markietinku i handlu</t>
  </si>
  <si>
    <t>541390</t>
  </si>
  <si>
    <t>Pozostali pracownicy ochrony osób i mienia</t>
  </si>
  <si>
    <t>314207</t>
  </si>
  <si>
    <t>Technik rolnik</t>
  </si>
  <si>
    <t>941201</t>
  </si>
  <si>
    <t>Pomoc kuchenna</t>
  </si>
  <si>
    <t>962902</t>
  </si>
  <si>
    <t>Dozorca</t>
  </si>
  <si>
    <t>524902</t>
  </si>
  <si>
    <t>Doradca klienta</t>
  </si>
  <si>
    <t>412001</t>
  </si>
  <si>
    <t>Sekretarka</t>
  </si>
  <si>
    <t>351203</t>
  </si>
  <si>
    <t>Technik informatyk</t>
  </si>
  <si>
    <t>752208</t>
  </si>
  <si>
    <t>Stolarz meblowy</t>
  </si>
  <si>
    <t>311303</t>
  </si>
  <si>
    <t>Technik elektryk</t>
  </si>
  <si>
    <t>741207</t>
  </si>
  <si>
    <t>Elektromonter (elektryk) zakładowy</t>
  </si>
  <si>
    <t>721204</t>
  </si>
  <si>
    <t>Spawacz</t>
  </si>
  <si>
    <t>723307</t>
  </si>
  <si>
    <t>Mechanik maszyn i urządzeń przemysłowych</t>
  </si>
  <si>
    <t>711503</t>
  </si>
  <si>
    <t>Stolarz budowlany</t>
  </si>
  <si>
    <t>311408</t>
  </si>
  <si>
    <t>Technik elektronik</t>
  </si>
  <si>
    <t>741101</t>
  </si>
  <si>
    <t>Elektromonter instalacji elektrycznych</t>
  </si>
  <si>
    <t>834103</t>
  </si>
  <si>
    <t>Mechanik-operator pojazdów i maszyn rolniczych</t>
  </si>
  <si>
    <t>721306</t>
  </si>
  <si>
    <t>Blacharz samochodowy</t>
  </si>
  <si>
    <t>541307</t>
  </si>
  <si>
    <t>Pracownik ochrony fizycznej</t>
  </si>
  <si>
    <t>311924</t>
  </si>
  <si>
    <t>Technik technologii odzieży</t>
  </si>
  <si>
    <t>818990</t>
  </si>
  <si>
    <t>832202</t>
  </si>
  <si>
    <t>Kierowca samochodu dostawczego</t>
  </si>
  <si>
    <t>242113</t>
  </si>
  <si>
    <t>713203</t>
  </si>
  <si>
    <t>Lakiernik samochodowy</t>
  </si>
  <si>
    <t>821304</t>
  </si>
  <si>
    <t>Monter podzespołów i zespołów elektronicznych</t>
  </si>
  <si>
    <t>711401</t>
  </si>
  <si>
    <t>Betoniarz</t>
  </si>
  <si>
    <t>241304</t>
  </si>
  <si>
    <t>Specjalista bankowości</t>
  </si>
  <si>
    <t>931205</t>
  </si>
  <si>
    <t>Pomocniczy robotnik drogowy</t>
  </si>
  <si>
    <t>611104</t>
  </si>
  <si>
    <t>Rolnik upraw polowych</t>
  </si>
  <si>
    <t>962990</t>
  </si>
  <si>
    <t>Pozostali pracownicy wykonujący prace proste gdzie indziej niesklasyfikowani</t>
  </si>
  <si>
    <t>731802</t>
  </si>
  <si>
    <t>Dziewiarz</t>
  </si>
  <si>
    <t>911206</t>
  </si>
  <si>
    <t>Salowa</t>
  </si>
  <si>
    <t>712604</t>
  </si>
  <si>
    <t>Monter instalacji i urządzeń sanitarnych</t>
  </si>
  <si>
    <t>242190</t>
  </si>
  <si>
    <t>314205</t>
  </si>
  <si>
    <t>Technik ogrodnik</t>
  </si>
  <si>
    <t>243305</t>
  </si>
  <si>
    <t>Specjalista do spraw sprzedaży</t>
  </si>
  <si>
    <t>422602</t>
  </si>
  <si>
    <t>Recepcjonista</t>
  </si>
  <si>
    <t>932990</t>
  </si>
  <si>
    <t>Pozostali robotnicy  wykonujące prace proste w przemyśle</t>
  </si>
  <si>
    <t>143990</t>
  </si>
  <si>
    <t>Pozostali kierownicy do spraw innych typów usług gdzie indziej niesklasyfikowani</t>
  </si>
  <si>
    <t>332302</t>
  </si>
  <si>
    <t>Zaopatrzeniowiec</t>
  </si>
  <si>
    <t>711205</t>
  </si>
  <si>
    <t>Brukarz</t>
  </si>
  <si>
    <t>241306</t>
  </si>
  <si>
    <t>Specjalista do spraw finansów</t>
  </si>
  <si>
    <t>222101</t>
  </si>
  <si>
    <t>Pielęgniarka</t>
  </si>
  <si>
    <t>441990</t>
  </si>
  <si>
    <t>Pozostali  pracownicy obsługi biura gdzie indziej niesklasyfikowani</t>
  </si>
  <si>
    <t>513202</t>
  </si>
  <si>
    <t>Barman</t>
  </si>
  <si>
    <t>263304</t>
  </si>
  <si>
    <t>Politolog</t>
  </si>
  <si>
    <t>712101</t>
  </si>
  <si>
    <t>Dekarz</t>
  </si>
  <si>
    <t>751105</t>
  </si>
  <si>
    <t>Rzeżnik-wędliniarz</t>
  </si>
  <si>
    <t>234201</t>
  </si>
  <si>
    <t>Nauczyciel przedszkola</t>
  </si>
  <si>
    <t>234113</t>
  </si>
  <si>
    <t>Nauczyciel nauczania początkowego</t>
  </si>
  <si>
    <t>611306</t>
  </si>
  <si>
    <t>Ogrodnik terenów zieleni</t>
  </si>
  <si>
    <t>711502</t>
  </si>
  <si>
    <t>Cieśla szalunkowy</t>
  </si>
  <si>
    <t>741290</t>
  </si>
  <si>
    <t>422402</t>
  </si>
  <si>
    <t>Technik hotelarstwa</t>
  </si>
  <si>
    <t>741203</t>
  </si>
  <si>
    <t>Elektromechanik pojazdów samochodowych</t>
  </si>
  <si>
    <t>541315</t>
  </si>
  <si>
    <t>Technik ochrony fizycznej osób i mienia</t>
  </si>
  <si>
    <t>834401</t>
  </si>
  <si>
    <t>Kierowca operator wózków jezdniowych (widłowych)</t>
  </si>
  <si>
    <t>712204</t>
  </si>
  <si>
    <t>Posadzkarz</t>
  </si>
  <si>
    <t>722301</t>
  </si>
  <si>
    <t>Frezer</t>
  </si>
  <si>
    <t>911101</t>
  </si>
  <si>
    <t>Pomoc domowa</t>
  </si>
  <si>
    <t>721404</t>
  </si>
  <si>
    <t>Monter konstrukcji stalowych</t>
  </si>
  <si>
    <t>711404</t>
  </si>
  <si>
    <t>Zbrojarz</t>
  </si>
  <si>
    <t>911202</t>
  </si>
  <si>
    <t>Palacz pieców zwykłych</t>
  </si>
  <si>
    <t>633001</t>
  </si>
  <si>
    <t>Rolnik produkcji roślinnej i zwierzęcej pracujący na własne potrzeby</t>
  </si>
  <si>
    <t>233008</t>
  </si>
  <si>
    <t>Nauczyciel języka obcego</t>
  </si>
  <si>
    <t>431101</t>
  </si>
  <si>
    <t>Asystent do spraw księgowości</t>
  </si>
  <si>
    <t>325905</t>
  </si>
  <si>
    <t>Opiekunka dziecięca</t>
  </si>
  <si>
    <t>732303</t>
  </si>
  <si>
    <t>Introligator poligraficzny</t>
  </si>
  <si>
    <t>514202</t>
  </si>
  <si>
    <t>Kosmetyczka</t>
  </si>
  <si>
    <t>261990</t>
  </si>
  <si>
    <t>Pozostali specjaliści z dziedziny prawa gdzie indziej niesklasyfikowani</t>
  </si>
  <si>
    <t>723390</t>
  </si>
  <si>
    <t>Pozostali mechanicy maszyn i urządzeń rolniczych i przemysłowych</t>
  </si>
  <si>
    <t>251902</t>
  </si>
  <si>
    <t>Specjalista zastosowań informatyki</t>
  </si>
  <si>
    <t>711402</t>
  </si>
  <si>
    <t>Betoniarz-zbrojarz</t>
  </si>
  <si>
    <t>331402</t>
  </si>
  <si>
    <t>Technik agrobiznesu</t>
  </si>
  <si>
    <t>723104</t>
  </si>
  <si>
    <t>Mechanik samochodów ciężarowych</t>
  </si>
  <si>
    <t>834101</t>
  </si>
  <si>
    <t>Kierowca ciągnika rolniczego</t>
  </si>
  <si>
    <t>532201</t>
  </si>
  <si>
    <t>Opiekunka domowa</t>
  </si>
  <si>
    <t>742201</t>
  </si>
  <si>
    <t>Monter instalacji i urzadzeń telekomunikacyjnych (telemonter)</t>
  </si>
  <si>
    <t>263401</t>
  </si>
  <si>
    <t>Psycholog</t>
  </si>
  <si>
    <t>911290</t>
  </si>
  <si>
    <t>Pozostałe pomoce i sprzataczki biurowe, hotelowe i podobne</t>
  </si>
  <si>
    <t>311937</t>
  </si>
  <si>
    <t>Kontroler jakości wyrobów przemysłowych</t>
  </si>
  <si>
    <t>816029</t>
  </si>
  <si>
    <t>Operator urządzeń przetwórstwa owocowo-warzywnego</t>
  </si>
  <si>
    <t>233025</t>
  </si>
  <si>
    <t>Nauczyciel wychowania fizycznego</t>
  </si>
  <si>
    <t>933301</t>
  </si>
  <si>
    <t>Ładowacz</t>
  </si>
  <si>
    <t>261906</t>
  </si>
  <si>
    <t>Legislator</t>
  </si>
  <si>
    <t>723190</t>
  </si>
  <si>
    <t>Pozostali mechanicy pojazdów samochodowych</t>
  </si>
  <si>
    <t>242290</t>
  </si>
  <si>
    <t>741201</t>
  </si>
  <si>
    <t>Elektromechanik</t>
  </si>
  <si>
    <t>122102</t>
  </si>
  <si>
    <t>Kierownik działu sprzedaży</t>
  </si>
  <si>
    <t>962906</t>
  </si>
  <si>
    <t>Wożny</t>
  </si>
  <si>
    <t>833101</t>
  </si>
  <si>
    <t>Kierowca autobusu</t>
  </si>
  <si>
    <t>325511</t>
  </si>
  <si>
    <t>Technik ochrony środowiska</t>
  </si>
  <si>
    <t>932913</t>
  </si>
  <si>
    <t>Sortowacz</t>
  </si>
  <si>
    <t>712904</t>
  </si>
  <si>
    <t>Technolog robót wykończeniowych w budownictwie</t>
  </si>
  <si>
    <t>242108</t>
  </si>
  <si>
    <t>Specjalista do spraw logistyki</t>
  </si>
  <si>
    <t>723304</t>
  </si>
  <si>
    <t>Mechanik maszyn i urządzeń do obróbki metali</t>
  </si>
  <si>
    <t>441203</t>
  </si>
  <si>
    <t>Listonosz</t>
  </si>
  <si>
    <t>541306</t>
  </si>
  <si>
    <t>Portier</t>
  </si>
  <si>
    <t>712303</t>
  </si>
  <si>
    <t>Tynkarz</t>
  </si>
  <si>
    <t>421101</t>
  </si>
  <si>
    <t>Asystent usług pocztowych</t>
  </si>
  <si>
    <t>713101</t>
  </si>
  <si>
    <t>Malarz-tapeciarz</t>
  </si>
  <si>
    <t>611190</t>
  </si>
  <si>
    <t>Pozostali rolnicy upraw polowych</t>
  </si>
  <si>
    <t>264302</t>
  </si>
  <si>
    <t>Filolog języka nowożytnego</t>
  </si>
  <si>
    <t>741103</t>
  </si>
  <si>
    <t>Elektryk</t>
  </si>
  <si>
    <t>912103</t>
  </si>
  <si>
    <t>Prasowaczka ręczna</t>
  </si>
  <si>
    <t>121303</t>
  </si>
  <si>
    <t>Naczelnik/kierownik wydziału</t>
  </si>
  <si>
    <t>264201</t>
  </si>
  <si>
    <t>Dziennikarz</t>
  </si>
  <si>
    <t>343204</t>
  </si>
  <si>
    <t>Plastyk</t>
  </si>
  <si>
    <t>432190</t>
  </si>
  <si>
    <t>Pozostali  magazynierzy i pokrewni</t>
  </si>
  <si>
    <t>214202</t>
  </si>
  <si>
    <t>Inżynier budownictwa-budownictwo ogólne</t>
  </si>
  <si>
    <t>233012</t>
  </si>
  <si>
    <t>Nauczyciel języka polskiego</t>
  </si>
  <si>
    <t>241103</t>
  </si>
  <si>
    <t>Specjalista do spraw rachunkowości</t>
  </si>
  <si>
    <t>311101</t>
  </si>
  <si>
    <t>Laborant chemiczny</t>
  </si>
  <si>
    <t>422301</t>
  </si>
  <si>
    <t>Operator centrali telefonicznej</t>
  </si>
  <si>
    <t>216101</t>
  </si>
  <si>
    <t>Architekt</t>
  </si>
  <si>
    <t>753402</t>
  </si>
  <si>
    <t>Tapicer</t>
  </si>
  <si>
    <t>343404</t>
  </si>
  <si>
    <t>Technik żywienia i usług gastronomicznych</t>
  </si>
  <si>
    <t>723303</t>
  </si>
  <si>
    <t>229201</t>
  </si>
  <si>
    <t>Fizjoterapeuta</t>
  </si>
  <si>
    <t>311512</t>
  </si>
  <si>
    <t>Technik mechanizacji rolnictwa</t>
  </si>
  <si>
    <t>524502</t>
  </si>
  <si>
    <t>Sprzedawca w stacji paliw</t>
  </si>
  <si>
    <t>611390</t>
  </si>
  <si>
    <t>Pozostali ogrodnicy</t>
  </si>
  <si>
    <t>753702</t>
  </si>
  <si>
    <t>Kaletnik</t>
  </si>
  <si>
    <t>524404</t>
  </si>
  <si>
    <t>Telemarketer</t>
  </si>
  <si>
    <t>753202</t>
  </si>
  <si>
    <t>Krojczy</t>
  </si>
  <si>
    <t>712202</t>
  </si>
  <si>
    <t>Glazurnik</t>
  </si>
  <si>
    <t>753601</t>
  </si>
  <si>
    <t>Cholewkarz</t>
  </si>
  <si>
    <t>311509</t>
  </si>
  <si>
    <t>Technik mechanik obróbki skrawaniem</t>
  </si>
  <si>
    <t>263204</t>
  </si>
  <si>
    <t>Socjolog</t>
  </si>
  <si>
    <t>311104</t>
  </si>
  <si>
    <t>Technik geodeta</t>
  </si>
  <si>
    <t>911203</t>
  </si>
  <si>
    <t>Pokojowa</t>
  </si>
  <si>
    <t>514105</t>
  </si>
  <si>
    <t>Technik usług fryzjerskich</t>
  </si>
  <si>
    <t>235914</t>
  </si>
  <si>
    <t>741202</t>
  </si>
  <si>
    <t>Elektromechanik elektrycznych przyrządów pomiarowych</t>
  </si>
  <si>
    <t>243107</t>
  </si>
  <si>
    <t>Specjalista do spraw reklamy</t>
  </si>
  <si>
    <t>522103</t>
  </si>
  <si>
    <t>Właściciel małego sklepu</t>
  </si>
  <si>
    <t>311513</t>
  </si>
  <si>
    <t>Technik pojazdów samochodowych</t>
  </si>
  <si>
    <t>814206</t>
  </si>
  <si>
    <t>Operator urządzeń do formowania wyrobów z tworzyw sztucznych</t>
  </si>
  <si>
    <t>731502</t>
  </si>
  <si>
    <t>Hutnik-dmuchacz szkła</t>
  </si>
  <si>
    <t>931203</t>
  </si>
  <si>
    <t>Meliorant</t>
  </si>
  <si>
    <t>721301</t>
  </si>
  <si>
    <t>Blacharz</t>
  </si>
  <si>
    <t>242218</t>
  </si>
  <si>
    <t>Specjalista do spraw badań społeczno-ekonomicznych</t>
  </si>
  <si>
    <t>712703</t>
  </si>
  <si>
    <t>Monter/konserwator instalacji wentylacyjnych i klimatyzacyjnych</t>
  </si>
  <si>
    <t>325402</t>
  </si>
  <si>
    <t>Technik masażysta</t>
  </si>
  <si>
    <t>341205</t>
  </si>
  <si>
    <t>Pracownik socjalny</t>
  </si>
  <si>
    <t>514102</t>
  </si>
  <si>
    <t>Fryzjer damski</t>
  </si>
  <si>
    <t>334390</t>
  </si>
  <si>
    <t>621002</t>
  </si>
  <si>
    <t>Robotnik leśny</t>
  </si>
  <si>
    <t>311922</t>
  </si>
  <si>
    <t>Technik technologii drewna</t>
  </si>
  <si>
    <t>753606</t>
  </si>
  <si>
    <t>Szewc</t>
  </si>
  <si>
    <t>334302</t>
  </si>
  <si>
    <t>Asystent dyrektora</t>
  </si>
  <si>
    <t>712612</t>
  </si>
  <si>
    <t>Monter sieci wodnych i kanalizacyjnych</t>
  </si>
  <si>
    <t>334101</t>
  </si>
  <si>
    <t>Kierownik biura</t>
  </si>
  <si>
    <t>711501</t>
  </si>
  <si>
    <t>Cieśla</t>
  </si>
  <si>
    <t>242390</t>
  </si>
  <si>
    <t>Pozostali specjaliści do spraw zarządzania zasobami ludzkimi</t>
  </si>
  <si>
    <t>711301</t>
  </si>
  <si>
    <t>Kamieniarz</t>
  </si>
  <si>
    <t>741204</t>
  </si>
  <si>
    <t>Elektromechanik sprzętu gospodarstwa domowego</t>
  </si>
  <si>
    <t>343101</t>
  </si>
  <si>
    <t>Fotograf</t>
  </si>
  <si>
    <t>514207</t>
  </si>
  <si>
    <t>Technik usług kosmetycznych</t>
  </si>
  <si>
    <t>611303</t>
  </si>
  <si>
    <t>Ogrodnik</t>
  </si>
  <si>
    <t>311603</t>
  </si>
  <si>
    <t>Technik technologii chemicznej</t>
  </si>
  <si>
    <t>422603</t>
  </si>
  <si>
    <t>Rejestratorka medyczna</t>
  </si>
  <si>
    <t>112016</t>
  </si>
  <si>
    <t>Dyrektor wykonawczy</t>
  </si>
  <si>
    <t>243304</t>
  </si>
  <si>
    <t>Specjalista do spraw kluczowych klientów (key account manager)</t>
  </si>
  <si>
    <t>722312</t>
  </si>
  <si>
    <t>Szlifierz metali</t>
  </si>
  <si>
    <t>264303</t>
  </si>
  <si>
    <t>Filolog polski</t>
  </si>
  <si>
    <t>112017</t>
  </si>
  <si>
    <t>Prezes</t>
  </si>
  <si>
    <t>321301</t>
  </si>
  <si>
    <t>Technik farmauceutyczny</t>
  </si>
  <si>
    <t>213303</t>
  </si>
  <si>
    <t>Specjalista ochrony środowiska</t>
  </si>
  <si>
    <t>031001</t>
  </si>
  <si>
    <t>Żołnierz szeregowy</t>
  </si>
  <si>
    <t>422103</t>
  </si>
  <si>
    <t>Technik obsługi turystycznej</t>
  </si>
  <si>
    <t>431102</t>
  </si>
  <si>
    <t>Fakturzystka</t>
  </si>
  <si>
    <t>711101</t>
  </si>
  <si>
    <t>Konserwator budynków i stanu technicznego pomieszczeń</t>
  </si>
  <si>
    <t>422201</t>
  </si>
  <si>
    <t>Pracownik centrum obsługi telefonicznej (pracownik call center)</t>
  </si>
  <si>
    <t>341203</t>
  </si>
  <si>
    <t>Opiekun w domu pomocy społecznej</t>
  </si>
  <si>
    <t>721102</t>
  </si>
  <si>
    <t>Formierz odlewnik</t>
  </si>
  <si>
    <t>821990</t>
  </si>
  <si>
    <t>Pozostali monterzy gdzie indziej niesklasyfikowani</t>
  </si>
  <si>
    <t>515301</t>
  </si>
  <si>
    <t>Gospodarz domu</t>
  </si>
  <si>
    <t>522304</t>
  </si>
  <si>
    <t>Sprzedawca w branży spożywczej</t>
  </si>
  <si>
    <t>421103</t>
  </si>
  <si>
    <t>Kasjer bankowy</t>
  </si>
  <si>
    <t xml:space="preserve">ogółem </t>
  </si>
  <si>
    <t>do 12 m-ca od dnia ukończenia naki</t>
  </si>
  <si>
    <t>poprzednio pracujący, pozostający bez pracy w miesiącach</t>
  </si>
  <si>
    <t>będący w szczegółnej sytuacji na rynku pracy</t>
  </si>
  <si>
    <t xml:space="preserve">do 1 </t>
  </si>
  <si>
    <t xml:space="preserve"> 1-12</t>
  </si>
  <si>
    <t>pow. 12</t>
  </si>
  <si>
    <t>długotrwale
 bezrobotni</t>
  </si>
  <si>
    <t>powyżej
50 roku życia</t>
  </si>
  <si>
    <t>BEZROBOTNI I WOLNE MIEJSCA PRACY I MIEJSCA AKTYWIZACJI ZAWODOWEJ WEDŁUG ZAWODÓW I SPECJALNOŚCI  
ranking według liczby bezrobotnych (powyżej 100 osób)</t>
  </si>
  <si>
    <t xml:space="preserve">   w tym:</t>
  </si>
  <si>
    <t>Załącznik Nr 32</t>
  </si>
  <si>
    <t>POZYSKANE WOLNE MIEJSCA PRACY I MIEJSCA AKTYWIZACJI ZAWODOWEJ WEDŁUG PKD</t>
  </si>
  <si>
    <t>Rolnictwo, leśnictwo, łowiectwo i rybactwo</t>
  </si>
  <si>
    <t>Wytwarzanie i zaopatrywanie w energię elektryczną, 
gaz, parę wodną, gorącą wodę 
i powietrze do układów klimatyzacyjnych</t>
  </si>
  <si>
    <t>Dostawa wody; gospodarowanie ściekami 
i odpadami oraz działalność związana 
z rekultywacją</t>
  </si>
  <si>
    <t>Handel hurowy i detaliczny; naprawa pojazdów samochodowych, właczając motocyke</t>
  </si>
  <si>
    <t>Działalność związana 
z zakwaterowaniem i usługami gastronomicznymi</t>
  </si>
  <si>
    <t>Działalność finansowa i ubezpieczeniowa</t>
  </si>
  <si>
    <t>Działalność profesjonalna, naukowa i techniczna</t>
  </si>
  <si>
    <t>Działalność w zakresie usług administrowania
i działalność wspierająca</t>
  </si>
  <si>
    <t>Administracja publiczna i ochrona narodowa; obowiązkowe zabezpieczenia społeczne</t>
  </si>
  <si>
    <t>Działalność związana z kulturą, rozrywką i rekreacją</t>
  </si>
  <si>
    <t>Załącznik Nr 33</t>
  </si>
  <si>
    <t>Kod 
zawodu</t>
  </si>
  <si>
    <t xml:space="preserve">Liczba wolnych miejsc pracy
</t>
  </si>
  <si>
    <t>Województwo ogółem, 
w tym:</t>
  </si>
  <si>
    <t>512090</t>
  </si>
  <si>
    <t>Pozostali kucharze</t>
  </si>
  <si>
    <t>522390</t>
  </si>
  <si>
    <t>Pozostali sprzedawcy sklepowi (ekspedienci)</t>
  </si>
  <si>
    <t>Pracownik przygotowujący posiłki typu fast food</t>
  </si>
  <si>
    <t>Pozostali pośrednicy handlowi</t>
  </si>
  <si>
    <t>Rozbieracz-wykrawacz</t>
  </si>
  <si>
    <t>Załącznik Nr 34</t>
  </si>
  <si>
    <t>RELACJE POMIĘDZY NAPŁYWEM BEZROBOTNYCH
 I NAPŁYWEM WOLNYCH MIEJSC PRACY W POSZCZEGÓLNYCH GRUPACH ZAWODÓW</t>
  </si>
  <si>
    <t>kod grupy
zawodu</t>
  </si>
  <si>
    <t>Nazwa zawodu</t>
  </si>
  <si>
    <t>Kobiety</t>
  </si>
  <si>
    <t>Bezrobotne kobiety</t>
  </si>
  <si>
    <t>Wolne miejsca pracy 
i miejsca aktywizacji zawodowej 
pozostające 
w dyspozycji urzędów</t>
  </si>
  <si>
    <t>Na podstawie informacji przekazywanych z miejskich i powiatowych urzędów pracy województwa mazowieckiego</t>
  </si>
  <si>
    <t xml:space="preserve"> Załącznik Nr 35</t>
  </si>
  <si>
    <t>liczba zakładów 
pozyskanych 
do współpracy</t>
  </si>
  <si>
    <t>liczba niesubsydiowanych miejsc pracy pozyskanych 
w wyniku wizyt</t>
  </si>
  <si>
    <t>pozyskane miejsca pracy</t>
  </si>
  <si>
    <t xml:space="preserve"> niesubsydiowane 
miejsca 
pracy</t>
  </si>
  <si>
    <t>w ramach niesubsydiowanych miejsc pracy</t>
  </si>
  <si>
    <t>Województwo</t>
  </si>
  <si>
    <t>p. ciechanowski</t>
  </si>
  <si>
    <t>p. mławski</t>
  </si>
  <si>
    <t>p. płoński</t>
  </si>
  <si>
    <t>p. żuromiński</t>
  </si>
  <si>
    <t>p. makowski</t>
  </si>
  <si>
    <t>PUP Ostrołęka</t>
  </si>
  <si>
    <t>miasto Ostrołęka</t>
  </si>
  <si>
    <t>powiat ostrołęcki</t>
  </si>
  <si>
    <t>p. ostrowski</t>
  </si>
  <si>
    <t>p. przasnyski</t>
  </si>
  <si>
    <t>p. gostyniński</t>
  </si>
  <si>
    <t xml:space="preserve">MUP w Płocku </t>
  </si>
  <si>
    <t>p.płocki</t>
  </si>
  <si>
    <t>p. sierpecki</t>
  </si>
  <si>
    <t>p. białobrzeski</t>
  </si>
  <si>
    <t>p. kozienicki</t>
  </si>
  <si>
    <t>p. lipski</t>
  </si>
  <si>
    <t>p. przysuski</t>
  </si>
  <si>
    <t>PUP Radom</t>
  </si>
  <si>
    <t xml:space="preserve">p. radomski </t>
  </si>
  <si>
    <t>p. szydłowiecki</t>
  </si>
  <si>
    <t>p. zwoleński</t>
  </si>
  <si>
    <t xml:space="preserve">Obszar siedlecki </t>
  </si>
  <si>
    <t>p. łosicki</t>
  </si>
  <si>
    <t>PUP Siedlce</t>
  </si>
  <si>
    <t xml:space="preserve">p. siedlecki </t>
  </si>
  <si>
    <t>p. sokołowski</t>
  </si>
  <si>
    <t xml:space="preserve">Obszar warszawski </t>
  </si>
  <si>
    <t>p. garwoliński</t>
  </si>
  <si>
    <t>p. grodziski</t>
  </si>
  <si>
    <t>p. grójecki</t>
  </si>
  <si>
    <t>p. legionowski</t>
  </si>
  <si>
    <t>p. miński</t>
  </si>
  <si>
    <t>p. nowodworski</t>
  </si>
  <si>
    <t>p. otwocki</t>
  </si>
  <si>
    <t>p. piaseczyński</t>
  </si>
  <si>
    <t>p. pruszkowski</t>
  </si>
  <si>
    <t>p. pułtuski</t>
  </si>
  <si>
    <t>p. sochaczewski</t>
  </si>
  <si>
    <t>m.st. Warszawa</t>
  </si>
  <si>
    <t>p. w-wski zach.</t>
  </si>
  <si>
    <t>p. węgrowski</t>
  </si>
  <si>
    <t>p. wołomiński</t>
  </si>
  <si>
    <t>p. wyszkowski</t>
  </si>
  <si>
    <t>p. żyrardowski</t>
  </si>
  <si>
    <t>p.ciechanowski</t>
  </si>
  <si>
    <t>p.mławski</t>
  </si>
  <si>
    <t>p.płoński</t>
  </si>
  <si>
    <t>p.żuromiński</t>
  </si>
  <si>
    <t>p.makowski</t>
  </si>
  <si>
    <t>p.ostrowski</t>
  </si>
  <si>
    <t>p.przasnyski</t>
  </si>
  <si>
    <t>p.gostyniński</t>
  </si>
  <si>
    <t>p. płocki</t>
  </si>
  <si>
    <t>p.sierpecki</t>
  </si>
  <si>
    <t>p.białobrzeski</t>
  </si>
  <si>
    <t>p.kozienicki</t>
  </si>
  <si>
    <t>p.lipski</t>
  </si>
  <si>
    <t>p.przysuski</t>
  </si>
  <si>
    <t>p.szydłowiecki</t>
  </si>
  <si>
    <t>p.zwoleński</t>
  </si>
  <si>
    <t>p.łosicki</t>
  </si>
  <si>
    <t>p.sokołowski</t>
  </si>
  <si>
    <t>p.garwoliński</t>
  </si>
  <si>
    <t>p.grodziski</t>
  </si>
  <si>
    <t>p.grójecki</t>
  </si>
  <si>
    <t>p.legionowski</t>
  </si>
  <si>
    <t>p.miński</t>
  </si>
  <si>
    <t>p.nowodworski</t>
  </si>
  <si>
    <t>p.otwocki</t>
  </si>
  <si>
    <t>p.piaseczyński</t>
  </si>
  <si>
    <t>p.pruszkowski</t>
  </si>
  <si>
    <t>p.pułtuski</t>
  </si>
  <si>
    <t>p.sochaczewski</t>
  </si>
  <si>
    <t>m.st.Warszawa</t>
  </si>
  <si>
    <t>p.w-wski zach.</t>
  </si>
  <si>
    <t>p.węgrowski</t>
  </si>
  <si>
    <t>p.wołomiński</t>
  </si>
  <si>
    <t>p.wyszkowski</t>
  </si>
  <si>
    <t>p.żyrardowski</t>
  </si>
  <si>
    <t>programy specjalne</t>
  </si>
  <si>
    <t>razem programy</t>
  </si>
  <si>
    <t xml:space="preserve">Na podstawie informacji przekazywanych z miejskich i powiatowych urzędów pracy </t>
  </si>
  <si>
    <t>Liczba zarejestrowanych oświadczeń o zamiarze powierzenia wykonywania pracy cudzoziemcowi</t>
  </si>
  <si>
    <t>Obywatelstwo pracownika, którego dotyczy oświadczenie</t>
  </si>
  <si>
    <t>Białoruś</t>
  </si>
  <si>
    <t>Rosja</t>
  </si>
  <si>
    <t>Ukraina</t>
  </si>
  <si>
    <t>Mołdowa</t>
  </si>
  <si>
    <t>Gruzja</t>
  </si>
  <si>
    <t>Armenia</t>
  </si>
  <si>
    <t>Razem</t>
  </si>
  <si>
    <t>1. Liczba oświadczeń</t>
  </si>
  <si>
    <t>1.1. w tym - liczba oświadczeń dla osób które już posiadają wizę lub zezwolenie na zamieszkanie</t>
  </si>
  <si>
    <t>2. Liczba kobiet</t>
  </si>
  <si>
    <t>3. Wiek pracownika</t>
  </si>
  <si>
    <t>3.1. poniżej 26 lat</t>
  </si>
  <si>
    <t>3.2. 26-40 lat</t>
  </si>
  <si>
    <t>3.3. 41-65 lat</t>
  </si>
  <si>
    <t>3.4. powyżej 65 lat</t>
  </si>
  <si>
    <t>4. Branża/rodzaj pracy</t>
  </si>
  <si>
    <t>A. Rolnictwo, leśnictwo, łowiectwo i rybactwo</t>
  </si>
  <si>
    <t>B. Górnictwo i wydobywanie</t>
  </si>
  <si>
    <t>C. Przetwórstwo przemysłowe</t>
  </si>
  <si>
    <t>D. Wytwarzanie i zaopatrywanie w energię elektryczną, gaz, parę wodną, gorącą wodę i powietrze do układów klimatyzacyjnych</t>
  </si>
  <si>
    <t>E. Dostawa wody; gospodarowanie ściekami i odpadami oraz działalność związana z rekultywacją</t>
  </si>
  <si>
    <t>F. Budownictwo</t>
  </si>
  <si>
    <t>G. Handel hurtowy i detaliczny; naprawa pojazdów samochodowych, włączając motocykle</t>
  </si>
  <si>
    <t>H. Transport i gospodarka magazynowa</t>
  </si>
  <si>
    <t>I. Działalność związana z zakwaterowaniem i usługami gastronomicznymi</t>
  </si>
  <si>
    <t>J. Informacja i komunikacja</t>
  </si>
  <si>
    <t>K. Działalność finansowa i ubezpieczeniowa</t>
  </si>
  <si>
    <t>L. Działalność związana z obsługą rynku nieruchomości</t>
  </si>
  <si>
    <t>M. Działalność profesjonalna, naukowa i techniczna</t>
  </si>
  <si>
    <t>N. Działalność w zakresie usług administrowania i działalność wspierająca</t>
  </si>
  <si>
    <t>O. Administracja publiczna i obrona narodowa; obowiązkowe zabezpieczenia społeczne</t>
  </si>
  <si>
    <t>P. Edukacja</t>
  </si>
  <si>
    <t>Q. Opieka zdrowotna i pomoc społeczna</t>
  </si>
  <si>
    <t>R. Działalność związana z kulturą, rozrywką i rekreacją</t>
  </si>
  <si>
    <t>S. Pozostała działalność usługowa</t>
  </si>
  <si>
    <t>T. Gospodarstwa domowe zatrudniające pracowników; gospodarstwa domowe produkujące wyroby i świadczące usługi na własne potrzeby</t>
  </si>
  <si>
    <t>U. Organizacje i zespoły eksterytorialne</t>
  </si>
  <si>
    <t>5. Wielkie grupy zawodów i specjalności</t>
  </si>
  <si>
    <t xml:space="preserve">2.Specjaliści </t>
  </si>
  <si>
    <t xml:space="preserve">3.Technicy i inny średni personel </t>
  </si>
  <si>
    <t xml:space="preserve">4.Pracownicy biurowi </t>
  </si>
  <si>
    <t xml:space="preserve">5.Pracownicy usług i sprzedawcy </t>
  </si>
  <si>
    <t xml:space="preserve">6.Rolnicy, ogrodnicy, leśnicy i rybacy </t>
  </si>
  <si>
    <t xml:space="preserve">7.Robotnicy przemysłowi i rzemieślnicy </t>
  </si>
  <si>
    <t xml:space="preserve">8 Operatorzy i monterzy maszyn i urządzeń </t>
  </si>
  <si>
    <t xml:space="preserve">9 Pracownicy przy pracach prostych </t>
  </si>
  <si>
    <t xml:space="preserve">0 Siły zbrojne </t>
  </si>
  <si>
    <t>6. Rodzaj umowy</t>
  </si>
  <si>
    <t>Umowa o pracę</t>
  </si>
  <si>
    <t>Umowa zlecenie</t>
  </si>
  <si>
    <t>Umowa o dzieło</t>
  </si>
  <si>
    <t>7. Okres na jaki wystawiono oświadczenie</t>
  </si>
  <si>
    <t>Poniżej 1 miesiąca</t>
  </si>
  <si>
    <t>Od 1do 3 miesięcy</t>
  </si>
  <si>
    <t>Od 3 do 6 miesięcy</t>
  </si>
  <si>
    <t>OBYWATELSTWO</t>
  </si>
  <si>
    <t>Mołdawa</t>
  </si>
  <si>
    <t>m.Ostrołęka
i p. ostrołęcki</t>
  </si>
  <si>
    <t>m.Płock</t>
  </si>
  <si>
    <t>m.Radom 
i p.radomski</t>
  </si>
  <si>
    <t>m.Siedlce
i p. siedlecki</t>
  </si>
  <si>
    <t>czerwiec 
2016 r.</t>
  </si>
  <si>
    <t>czerwiec 2016 r.</t>
  </si>
  <si>
    <t>czerwiec
2016 r.</t>
  </si>
  <si>
    <t>I półrocze 
2016 r.</t>
  </si>
  <si>
    <t xml:space="preserve">I półrocze
2016 r. </t>
  </si>
  <si>
    <t>I 
półrocze
2016 r.</t>
  </si>
  <si>
    <t>UDZIAŁ  PODJĘĆ  PRACY  I  NIEPOTWIERDZENIA  GOTOWOŚCI  DO  PRACY 
W  ODPŁYWIE  BEZROBOTNYCH  W  I  PÓŁROCZU  2016  ROKU</t>
  </si>
  <si>
    <t>Liczba wolnych miejsc pracy
w I półroczu
2016 r.</t>
  </si>
  <si>
    <t>Załącznik Nr 38</t>
  </si>
  <si>
    <t>60 lat i więcej</t>
  </si>
  <si>
    <t>Policealnym 
i średnim 
zawodow.</t>
  </si>
  <si>
    <t>Zasadn. 
zawod.</t>
  </si>
  <si>
    <t>do 
25 roku 
życia</t>
  </si>
  <si>
    <t>długotrwale 
bezrobotnych</t>
  </si>
  <si>
    <t>powyżej 50 roku życia</t>
  </si>
  <si>
    <t>Załącznik Nr 25</t>
  </si>
  <si>
    <t>do 25 
roku życia</t>
  </si>
  <si>
    <t xml:space="preserve">Skerowanie do agencji zatrudnienia w ramach zlecenia działań aktywizacyjnych </t>
  </si>
  <si>
    <t>Odmowa bez uzasadnienia przyczyny przyjęcia propozycji odpowiedniej pracy lub innej formy pomocy</t>
  </si>
  <si>
    <t>Praca 
sezonowa</t>
  </si>
  <si>
    <t>Pozostałe zatrudnienie</t>
  </si>
  <si>
    <t>Podjęcie 
działalności 
gospodarczej</t>
  </si>
  <si>
    <t>815301</t>
  </si>
  <si>
    <t>Szwaczka maszynowa</t>
  </si>
  <si>
    <t>142004</t>
  </si>
  <si>
    <t>Kierownik sklepu/supermarkietu</t>
  </si>
  <si>
    <t>522303</t>
  </si>
  <si>
    <t>Sprzedawca w branży przemysłowej</t>
  </si>
  <si>
    <t>25-29 lata</t>
  </si>
  <si>
    <t>30-39 lata</t>
  </si>
  <si>
    <t>40-44 lata</t>
  </si>
  <si>
    <t>45-49 lata</t>
  </si>
  <si>
    <t>50-54 lata</t>
  </si>
  <si>
    <t>zgłoszone 
w I półroczu
 2016 r.</t>
  </si>
  <si>
    <t>Monter konstrukcji budowlanych</t>
  </si>
  <si>
    <t>Pozostali pracownicy zajmujący się sprzątaniem gdzie indziej niesklasyfikowani</t>
  </si>
  <si>
    <t>Murarz-tynkarz</t>
  </si>
  <si>
    <t>Pozostali robotnicy budowlani robót wykończeniowych i pokrewni gdzie indziej niesklasyfikowani</t>
  </si>
  <si>
    <t>Pomocniczy robotnik w gospodarstwie sadowniczym</t>
  </si>
  <si>
    <t>Pozostali operatorzy stacjonarnych maszyn i urzadzeń gdzie indziej niesklasyfikowani</t>
  </si>
  <si>
    <t>Operator zautomatyzowanej lini produkcyjnej</t>
  </si>
  <si>
    <t>Sprzedawcy sklepowi (ekspedienci)</t>
  </si>
  <si>
    <t>Gospodarze budynków</t>
  </si>
  <si>
    <t>Pracownicy obsługi biurowej</t>
  </si>
  <si>
    <t>Tynkarze i pokrewni</t>
  </si>
  <si>
    <t>Magazynierzy i pokrewni</t>
  </si>
  <si>
    <t>Przedstawiciele handlowi</t>
  </si>
  <si>
    <t>Pomoce i sprzątaczki biurowe, hotelowe i pokrewne</t>
  </si>
  <si>
    <t>Murarze i pokrewni</t>
  </si>
  <si>
    <t>Kucharze</t>
  </si>
  <si>
    <t>Betoniarze, betoniarze zbrojarze i pokrewni</t>
  </si>
  <si>
    <t>Pracownicy wykonujący prace proste gdzie indziej niesklasyfikowani</t>
  </si>
  <si>
    <t>Pracownicy ochrony osób i mienia</t>
  </si>
  <si>
    <t>Robotnicy wykonujący prace proste w przemyśle gdzie indziej niesklasyfikowani</t>
  </si>
  <si>
    <t>Posackarze, parkieciarze i glazurnicy</t>
  </si>
  <si>
    <t>Robotnicy wykonujący prace prostew budownictwie ogólnym</t>
  </si>
  <si>
    <t>Cieśle i stolarze budowlani</t>
  </si>
  <si>
    <t>Ręczni pakowacze i znakowacze</t>
  </si>
  <si>
    <t>Pomoce kuchenne</t>
  </si>
  <si>
    <t>Kierowcy samochodów ciężarowych</t>
  </si>
  <si>
    <t>Robotnicy pracujący przy przeładunku towarów</t>
  </si>
  <si>
    <t>Elektrycy budowlani i pokrewni</t>
  </si>
  <si>
    <t>Kierowcy samochodów osobowych i dostawczych</t>
  </si>
  <si>
    <t>Pracownicy sprzedaży i pokrewni gdzie indziej niesklasyfikowani</t>
  </si>
  <si>
    <t>Masarze, robotnicy w przetwórstwie ryb i pokrewni</t>
  </si>
  <si>
    <t>Monterzy konstrukcji budowlanych i konserwatorzy budynków</t>
  </si>
  <si>
    <t>Kierowcy autobusów i motorniczowie tranwajów</t>
  </si>
  <si>
    <t>Sprzedawcy (konsultanci) w centrach sprzedaży telefonicznej/internetowej</t>
  </si>
  <si>
    <t>Kasjerzy i sprzedawcy biletów</t>
  </si>
  <si>
    <t>Specjaliści do spraw sprzedaży (z wyłączeniem technologii informacyjno-komunikacyjnych)</t>
  </si>
  <si>
    <t>Spawacze i pokrewni</t>
  </si>
  <si>
    <t>5223</t>
  </si>
  <si>
    <t>5153</t>
  </si>
  <si>
    <t>4110</t>
  </si>
  <si>
    <t>7123</t>
  </si>
  <si>
    <t>4321</t>
  </si>
  <si>
    <t>3322</t>
  </si>
  <si>
    <t>9112</t>
  </si>
  <si>
    <t>7112</t>
  </si>
  <si>
    <t>5120</t>
  </si>
  <si>
    <t>7114</t>
  </si>
  <si>
    <t>9629</t>
  </si>
  <si>
    <t>5413</t>
  </si>
  <si>
    <t>9329</t>
  </si>
  <si>
    <t>7122</t>
  </si>
  <si>
    <t>9313</t>
  </si>
  <si>
    <t>7115</t>
  </si>
  <si>
    <t>9321</t>
  </si>
  <si>
    <t>9412</t>
  </si>
  <si>
    <t>8332</t>
  </si>
  <si>
    <t>9333</t>
  </si>
  <si>
    <t>7411</t>
  </si>
  <si>
    <t>8322</t>
  </si>
  <si>
    <t>5249</t>
  </si>
  <si>
    <t>7511</t>
  </si>
  <si>
    <t>7111</t>
  </si>
  <si>
    <t>8331</t>
  </si>
  <si>
    <t>5244</t>
  </si>
  <si>
    <t>5230</t>
  </si>
  <si>
    <t>2433</t>
  </si>
  <si>
    <t>7212</t>
  </si>
  <si>
    <t>9411</t>
  </si>
  <si>
    <t>Pracownicy przygotowujący posiłki typu fast food</t>
  </si>
  <si>
    <t>7231</t>
  </si>
  <si>
    <t>Mechanicy pojazdów samochodowych</t>
  </si>
  <si>
    <t>7214</t>
  </si>
  <si>
    <t>Robotnicy przygotowujący i wznoszący konstrukcje metalowe</t>
  </si>
  <si>
    <t>7131</t>
  </si>
  <si>
    <t>Malarze budowlani i pokrewni</t>
  </si>
  <si>
    <t>3313</t>
  </si>
  <si>
    <t>Księgowi</t>
  </si>
  <si>
    <t>4222</t>
  </si>
  <si>
    <t>Pracownicy centrów obsługi telefonicznej (pracownicy call center)</t>
  </si>
  <si>
    <t>9129</t>
  </si>
  <si>
    <t>Pozostali pracownicy zajmujący się sprzątaniem</t>
  </si>
  <si>
    <t>2431</t>
  </si>
  <si>
    <t>Specjaliści do spraw reklamy i markietingu</t>
  </si>
  <si>
    <t>3343</t>
  </si>
  <si>
    <t>Pracownicy administracyjni i sekretarze biura zarządu</t>
  </si>
  <si>
    <t>5131</t>
  </si>
  <si>
    <t>Kelnerzy</t>
  </si>
  <si>
    <t>5141</t>
  </si>
  <si>
    <t>Fryzjerzy</t>
  </si>
  <si>
    <t>7129</t>
  </si>
  <si>
    <t>Robotnicy budowlani robót wykończeniowych i pokrewni  gdzie indziej niesklasyfikowani</t>
  </si>
  <si>
    <t>7522</t>
  </si>
  <si>
    <t>Stolarze meblowi i pokrewni</t>
  </si>
  <si>
    <t>4311</t>
  </si>
  <si>
    <t>Pracownicy do spraw rachunkowości i księgowości</t>
  </si>
  <si>
    <t>9214</t>
  </si>
  <si>
    <t>Robotnicy wykonujący prace proste w ogrodnictwie i sadownictwie</t>
  </si>
  <si>
    <t>3412</t>
  </si>
  <si>
    <t>Pracownicy wsparcia rodziny, pomocy społecznej i pracy socjalnej</t>
  </si>
  <si>
    <t>7126</t>
  </si>
  <si>
    <t>Hydraulicy i monterzy rurociągów</t>
  </si>
  <si>
    <t>8153</t>
  </si>
  <si>
    <t>Operatorzy maszyn do szycia</t>
  </si>
  <si>
    <t>8160</t>
  </si>
  <si>
    <t>Operatorzy maszyn i urządzeń do produkcji wyrobów spożywczych i pokrewni</t>
  </si>
  <si>
    <t>5142</t>
  </si>
  <si>
    <t>Kosmetyczki i pokrewni</t>
  </si>
  <si>
    <t>6113</t>
  </si>
  <si>
    <t>Ogrodnicy</t>
  </si>
  <si>
    <t>8142</t>
  </si>
  <si>
    <t>Operatorzy maszyn do produkcji wyrobów z tworzyw sztucznych</t>
  </si>
  <si>
    <t>7222</t>
  </si>
  <si>
    <t>Ślusarze i pokrewni</t>
  </si>
  <si>
    <t>7512</t>
  </si>
  <si>
    <t>Piekarze, cukiernicy i pokrewni</t>
  </si>
  <si>
    <t>2514</t>
  </si>
  <si>
    <t>Programiści aplikacji</t>
  </si>
  <si>
    <t>9613</t>
  </si>
  <si>
    <t>Zamiatacze i pokrewni</t>
  </si>
  <si>
    <t>3323</t>
  </si>
  <si>
    <t>Zaopatrzeniowcy</t>
  </si>
  <si>
    <t>8344</t>
  </si>
  <si>
    <t>Kierowcy operatorzy wózków jezdniowych</t>
  </si>
  <si>
    <t>4226</t>
  </si>
  <si>
    <t>Recepcjoniści (z wyłączeniem hotelowych)</t>
  </si>
  <si>
    <t>9312</t>
  </si>
  <si>
    <t>Robotnicy wykonujący prace proste w budownictwie drogowym, wodnym i pokrewni</t>
  </si>
  <si>
    <t>7223</t>
  </si>
  <si>
    <t>Ustawiacze i operatorzy obrabiarek do metali i pokrewni</t>
  </si>
  <si>
    <t>7119</t>
  </si>
  <si>
    <t>Robotnicy robót stanu surowego i pokrewni  gdzie indziej niesklasyfikowani</t>
  </si>
  <si>
    <t>4120</t>
  </si>
  <si>
    <t>Sekretarki (ogólne)</t>
  </si>
  <si>
    <t>3331</t>
  </si>
  <si>
    <t>Spedytorzy i pokrewni</t>
  </si>
  <si>
    <t>7121</t>
  </si>
  <si>
    <t>Dekarze</t>
  </si>
  <si>
    <t>7213</t>
  </si>
  <si>
    <t>Blacharze</t>
  </si>
  <si>
    <t>7412</t>
  </si>
  <si>
    <t>Elektromechanicy i elektromonterzy</t>
  </si>
  <si>
    <t>5312</t>
  </si>
  <si>
    <t>Asystenci nauczycieli</t>
  </si>
  <si>
    <t>8219</t>
  </si>
  <si>
    <t>Monterzy gdzie indziej niesklasyfikowani</t>
  </si>
  <si>
    <t>4419</t>
  </si>
  <si>
    <t>Pracownicy obsługi biura gdzie indziej niesklasyfikowani</t>
  </si>
  <si>
    <t>7132</t>
  </si>
  <si>
    <t>Lakiernicy</t>
  </si>
  <si>
    <t>2423</t>
  </si>
  <si>
    <t>Specjaliści do spraw zarządzania zasobami ludzkimi</t>
  </si>
  <si>
    <t>2422</t>
  </si>
  <si>
    <t>Specjaliści do spraw administracji i rozwoju</t>
  </si>
  <si>
    <t>9211</t>
  </si>
  <si>
    <t>Robotnicy wykonujący proste prace polowe</t>
  </si>
  <si>
    <t>8189</t>
  </si>
  <si>
    <t>Operatorzy innych maszyn i urządzeń przetwórczych gdzie indziej niesklasyfikowani</t>
  </si>
  <si>
    <t>7531</t>
  </si>
  <si>
    <t>Krawcy, kuśnierze, kapelusznicy i pokrewni</t>
  </si>
  <si>
    <t>2421</t>
  </si>
  <si>
    <t>Specjaliści do spraw zarządzania i organizacji</t>
  </si>
  <si>
    <t>2511</t>
  </si>
  <si>
    <t>Analitycy systemów komputerowych</t>
  </si>
  <si>
    <t>3139</t>
  </si>
  <si>
    <t>Kontrolerzy (sterowniczy) procesów przemysłowych gdzie indziej niesklasyfikowani</t>
  </si>
  <si>
    <t>4412</t>
  </si>
  <si>
    <t>Listonosze i pokrewni</t>
  </si>
  <si>
    <t>5243</t>
  </si>
  <si>
    <t>Agenci sprzedaży bezpośredniej</t>
  </si>
  <si>
    <t>8121</t>
  </si>
  <si>
    <t>Operatorzy maszyn i urządzeń do prdukcji i przetwórstwa metali</t>
  </si>
  <si>
    <t>2522</t>
  </si>
  <si>
    <t>Administratorzy systemów komputerowych</t>
  </si>
  <si>
    <t>5132</t>
  </si>
  <si>
    <t>Barmani</t>
  </si>
  <si>
    <t>3259</t>
  </si>
  <si>
    <t>Średni personel do spraw zdrowia gdzie indziej niesklasyfikowany</t>
  </si>
  <si>
    <t>8342</t>
  </si>
  <si>
    <t>Operatorzy sprzętu do robót ziemnych i urządzeń pokrewnych</t>
  </si>
  <si>
    <t>7233</t>
  </si>
  <si>
    <t>Mechanicy maszyn i urządzeń rolniczych i przemysłowych</t>
  </si>
  <si>
    <t>9621</t>
  </si>
  <si>
    <t>Gońcy, bagażowi i pokrewni</t>
  </si>
  <si>
    <t>2342</t>
  </si>
  <si>
    <t>Specjaliści do spraw wychowania małego dziecka</t>
  </si>
  <si>
    <t>3324</t>
  </si>
  <si>
    <t>Pośrednicy handlowi</t>
  </si>
  <si>
    <t>8183</t>
  </si>
  <si>
    <t>Operatorzy urządzeń pakujących, znakujących  i urządzeń do napełniania butelek</t>
  </si>
  <si>
    <t>5245</t>
  </si>
  <si>
    <t>Pracownicy w stacji paliw</t>
  </si>
  <si>
    <t>9111</t>
  </si>
  <si>
    <t>Pomoce domowe i sprzątaczki</t>
  </si>
  <si>
    <t>3114</t>
  </si>
  <si>
    <t>Technicy elektronicy i pokrewni</t>
  </si>
  <si>
    <t>7422</t>
  </si>
  <si>
    <t>Monterzy i serwisanci instalacji i urządzeń teleinformatycznych</t>
  </si>
  <si>
    <t>2166</t>
  </si>
  <si>
    <t>Projektanci grafiki i multimediów</t>
  </si>
  <si>
    <t>8172</t>
  </si>
  <si>
    <t>Operatorzy maszyn i urządzeń do obróbki drewna</t>
  </si>
  <si>
    <t>9622</t>
  </si>
  <si>
    <t>Pracownicy wykonujący dorywcze prace proste</t>
  </si>
  <si>
    <t>5311</t>
  </si>
  <si>
    <t>Opiekunowie dziecięcy</t>
  </si>
  <si>
    <t>2359</t>
  </si>
  <si>
    <t>Specjaliści nauczania i wychowania gdzie indziej niesklasyfikowani</t>
  </si>
  <si>
    <t>7124</t>
  </si>
  <si>
    <t>Monterzy izolacji</t>
  </si>
  <si>
    <t>2521</t>
  </si>
  <si>
    <t>Projektanci i administratorzy baz danych</t>
  </si>
  <si>
    <t>9612</t>
  </si>
  <si>
    <t>Sortowacze odpadów</t>
  </si>
  <si>
    <t>7113</t>
  </si>
  <si>
    <t>Robotnicy obróbki kamienia</t>
  </si>
  <si>
    <t>1120</t>
  </si>
  <si>
    <t>Dyrektorzy generalni i zarządzający</t>
  </si>
  <si>
    <t>5322</t>
  </si>
  <si>
    <t>Pracownicy domowej opieki osobistej</t>
  </si>
  <si>
    <t>2413</t>
  </si>
  <si>
    <t>Analitycy finansowi</t>
  </si>
  <si>
    <t>3115</t>
  </si>
  <si>
    <t>Technicy mechanicy</t>
  </si>
  <si>
    <t>7127</t>
  </si>
  <si>
    <t>Monterzy i konserwatorzy instalacji klimatyzacyjnych i chłodniczych</t>
  </si>
  <si>
    <t>8213</t>
  </si>
  <si>
    <t>Monterzy sprzętu elektronicznego</t>
  </si>
  <si>
    <t>2631</t>
  </si>
  <si>
    <t>Ekonomiści</t>
  </si>
  <si>
    <t>3119</t>
  </si>
  <si>
    <t>Technicy nauk fizycznych i technicznych gdzie indziej niesklasyfikowani</t>
  </si>
  <si>
    <t>4414</t>
  </si>
  <si>
    <t>Technicy archiwiści i pokrewni</t>
  </si>
  <si>
    <t>8157</t>
  </si>
  <si>
    <t>Operatorzy maszyn do prania</t>
  </si>
  <si>
    <t>8143</t>
  </si>
  <si>
    <t>Operatorzy maszyn do produkcji wyrobów papierniczych</t>
  </si>
  <si>
    <t>3512</t>
  </si>
  <si>
    <t>Technicy wsparcia informatycznego i technicznego</t>
  </si>
  <si>
    <t>3334</t>
  </si>
  <si>
    <t>Agenci i administratorzy nieruchomości</t>
  </si>
  <si>
    <t>1420</t>
  </si>
  <si>
    <t>Kierownicy w handlu detalicznym i hurtowym</t>
  </si>
  <si>
    <t>2292</t>
  </si>
  <si>
    <t>Fizjoterapeuci</t>
  </si>
  <si>
    <t>2412</t>
  </si>
  <si>
    <t>Doradcy finansowi i inwestycyjni</t>
  </si>
  <si>
    <t>9122</t>
  </si>
  <si>
    <t>Czyściciele pojazdów</t>
  </si>
  <si>
    <t>2512</t>
  </si>
  <si>
    <t>Specjaliści do spraw rozwoju systemów informatycznych</t>
  </si>
  <si>
    <t>3112</t>
  </si>
  <si>
    <t>Technicy budownictwa</t>
  </si>
  <si>
    <t>3514</t>
  </si>
  <si>
    <t>Technicy sieci intrnetowych</t>
  </si>
  <si>
    <t>2221</t>
  </si>
  <si>
    <t>Pielęgniarki bez specjalizacji lub w trakcie specjalizacji</t>
  </si>
  <si>
    <t>2353</t>
  </si>
  <si>
    <t>Lektorzy języków obcych</t>
  </si>
  <si>
    <t>4227</t>
  </si>
  <si>
    <t>Ankieterzy</t>
  </si>
  <si>
    <t>2519</t>
  </si>
  <si>
    <t>Analitycy systemów komputerowych i programiści gdzie indziej niesklasyfikowani</t>
  </si>
  <si>
    <t>6340</t>
  </si>
  <si>
    <t>Rybacy i zbieracze pracujący na własne potrzeby</t>
  </si>
  <si>
    <t>7323</t>
  </si>
  <si>
    <t>Introligatorzy i pokrewni</t>
  </si>
  <si>
    <t>4211</t>
  </si>
  <si>
    <t>Kasjerzy bankowi i pokrewni</t>
  </si>
  <si>
    <t>2643</t>
  </si>
  <si>
    <t>Filolodzy i tłumacze</t>
  </si>
  <si>
    <t>2330</t>
  </si>
  <si>
    <t>Nauczyciele gimnazjów i szkół ponadgimnazjalnych (z wyjątkiem nauczycieli kształcenia zawodowego)</t>
  </si>
  <si>
    <t>1221</t>
  </si>
  <si>
    <t>Kierownicy do spraw markietingu i sprzedaży</t>
  </si>
  <si>
    <t>4132</t>
  </si>
  <si>
    <t>Operatorzy wprowadzania danych</t>
  </si>
  <si>
    <t>7533</t>
  </si>
  <si>
    <t>Szwaczki, hafciarki i pokrewni</t>
  </si>
  <si>
    <t>9334</t>
  </si>
  <si>
    <t>Układacze towarów na półkach</t>
  </si>
  <si>
    <t>7133</t>
  </si>
  <si>
    <t>Robotnicy czyszczący konstrukcje budowlane i pokrewni</t>
  </si>
  <si>
    <t>9121</t>
  </si>
  <si>
    <t>Praczki ręczne i prasowacze</t>
  </si>
  <si>
    <t>2621</t>
  </si>
  <si>
    <t>Archiwiści i muzealnicy</t>
  </si>
  <si>
    <t>8211</t>
  </si>
  <si>
    <t>Monterzy maszyn i urządzeń mechanicznych</t>
  </si>
  <si>
    <t>4224</t>
  </si>
  <si>
    <t>Recepcjoniści hotelowi</t>
  </si>
  <si>
    <t>7514</t>
  </si>
  <si>
    <t>Robotnicy przetwórstwa surowców roślinnych</t>
  </si>
  <si>
    <t>3521</t>
  </si>
  <si>
    <t>Operatorzy urządzeń do rejestracji i transmisji obrazu i dżwięku</t>
  </si>
  <si>
    <t>5321</t>
  </si>
  <si>
    <t>Pomocniczy personel medyczny</t>
  </si>
  <si>
    <t>3339</t>
  </si>
  <si>
    <t>Pośrednicy usług biznesowych gdzie indziej niesklasyfikowani</t>
  </si>
  <si>
    <t>7125</t>
  </si>
  <si>
    <t>Szklarze</t>
  </si>
  <si>
    <t>8141</t>
  </si>
  <si>
    <t>Operatorzy maszyn do produkcji wyrobów gumowych</t>
  </si>
  <si>
    <t>8212</t>
  </si>
  <si>
    <t>Monterzy sprzętu elektrycznego</t>
  </si>
  <si>
    <t>7322</t>
  </si>
  <si>
    <t>Drukarze</t>
  </si>
  <si>
    <t>3230</t>
  </si>
  <si>
    <t>Praktykujący niekonwencjonalne lub komplementarne metody terapii</t>
  </si>
  <si>
    <t>2142</t>
  </si>
  <si>
    <t>Inżynierowie budownictwa</t>
  </si>
  <si>
    <t>3321</t>
  </si>
  <si>
    <t>Agenci ubezpieczeniowi</t>
  </si>
  <si>
    <t>7116</t>
  </si>
  <si>
    <t>Robotnicy budowy dróg</t>
  </si>
  <si>
    <t>3333</t>
  </si>
  <si>
    <t>Pośrednicy pracy i zatrudnienia</t>
  </si>
  <si>
    <t>3432</t>
  </si>
  <si>
    <t>Plastycy, dekoratorzy wnętrz i pokrewni</t>
  </si>
  <si>
    <t>7523</t>
  </si>
  <si>
    <t>Ustawiacze i operatorzy maszyn do obróbki i produkcji wyrobów z drewna</t>
  </si>
  <si>
    <t>8131</t>
  </si>
  <si>
    <t>Operatorzy maszyn i urządzeń do produkcji wyrobów chemicznych</t>
  </si>
  <si>
    <t>4323</t>
  </si>
  <si>
    <t>Pracownicy do spraw transportu</t>
  </si>
  <si>
    <t>2619</t>
  </si>
  <si>
    <t>Specjaliści z dziedziny prawa gdzie indziej niesklasyfikowani</t>
  </si>
  <si>
    <t>2149</t>
  </si>
  <si>
    <t>Inżynierowie gdzie indziej niesklasyfikowani</t>
  </si>
  <si>
    <t>3433</t>
  </si>
  <si>
    <t>Pracownicy biblioteki, galerii, muzeów i informacji naukowej i pokrewni</t>
  </si>
  <si>
    <t>2424</t>
  </si>
  <si>
    <t>Specjaliści do spraw szkoleń zawodowych i rozwoju kadr</t>
  </si>
  <si>
    <t>2341</t>
  </si>
  <si>
    <t>Nauczyciele szkół podstawowych</t>
  </si>
  <si>
    <t>6130</t>
  </si>
  <si>
    <t>Rolnicy produkcji roślinnej i zwierzęcej</t>
  </si>
  <si>
    <t>2411</t>
  </si>
  <si>
    <t>Specjaliści do spraw księgowości i rachunkowości</t>
  </si>
  <si>
    <t>3439</t>
  </si>
  <si>
    <t>Średni personel w zakresie działalności artystycznej i kulturalnej gdzie indziej niesklasyfikowany</t>
  </si>
  <si>
    <t>3213</t>
  </si>
  <si>
    <t>Technicy farmaceutyczni</t>
  </si>
  <si>
    <t>7321</t>
  </si>
  <si>
    <t>Pracownicy przy pracach przygotowawczych do druku</t>
  </si>
  <si>
    <t>7532</t>
  </si>
  <si>
    <t>Konstruktorzy i krojczowie odzieży</t>
  </si>
  <si>
    <t>3113</t>
  </si>
  <si>
    <t>Technicy elektrycy</t>
  </si>
  <si>
    <t>3131</t>
  </si>
  <si>
    <t>Operatorzy urządzeń energetycznych</t>
  </si>
  <si>
    <t>4411</t>
  </si>
  <si>
    <t>Pomocnicy biblioteczni</t>
  </si>
  <si>
    <t>5211</t>
  </si>
  <si>
    <t>Sprzedawca na targowiskach i bazarach</t>
  </si>
  <si>
    <t>6210</t>
  </si>
  <si>
    <t>Robotnicy leśni i pokrewni</t>
  </si>
  <si>
    <t>4415</t>
  </si>
  <si>
    <t>Pracownicy działów kadr</t>
  </si>
  <si>
    <t>8114</t>
  </si>
  <si>
    <t>Operatorzy maszyn i urządzeń do prdukcji wyrobów cementowych, kamiennych i pokrewni</t>
  </si>
  <si>
    <t>2141</t>
  </si>
  <si>
    <t>Inżynierowie do spraw przemysłu i produkcji</t>
  </si>
  <si>
    <t>2634</t>
  </si>
  <si>
    <t>Psycholodzy i pokrewni</t>
  </si>
  <si>
    <t>8341</t>
  </si>
  <si>
    <t>Operatorzy wolnobieżnych maszyn rolniczych i leśnych</t>
  </si>
  <si>
    <t>9212</t>
  </si>
  <si>
    <t>Robotnicy wykonujący prace proste w hodowli zwierząt</t>
  </si>
  <si>
    <t>3251</t>
  </si>
  <si>
    <t>Asystenci dentystyczni</t>
  </si>
  <si>
    <t>3344</t>
  </si>
  <si>
    <t>Sekretarze medyczni i pokrewni</t>
  </si>
  <si>
    <t>3411</t>
  </si>
  <si>
    <t>Średni personel z dziedziny prawa i pokrewny</t>
  </si>
  <si>
    <t>2299</t>
  </si>
  <si>
    <t>Specjaliści ochrony zdrowia gdzie indziej niesklasyfikowani</t>
  </si>
  <si>
    <t>1219</t>
  </si>
  <si>
    <t>Kierownicy do spraw obsługi biznesu i zarządznia gdzie indziej niesklasyfikowani</t>
  </si>
  <si>
    <t>1323</t>
  </si>
  <si>
    <t>Kierownicy do spraw budownictwa</t>
  </si>
  <si>
    <t>2152</t>
  </si>
  <si>
    <t>Inżynierowie elektronicy</t>
  </si>
  <si>
    <t>6121</t>
  </si>
  <si>
    <t>Hodowcy zwierząt gospodarskich i domowych</t>
  </si>
  <si>
    <t>7421</t>
  </si>
  <si>
    <t>Monterzy i serwisanci urządzeń elektonicznych</t>
  </si>
  <si>
    <t>4312</t>
  </si>
  <si>
    <t>Pracownicy do spraw statystyki, finansów i ubezpieczeń</t>
  </si>
  <si>
    <t>3423</t>
  </si>
  <si>
    <t>Instruktorzy fitness i rekreacji ruchowej</t>
  </si>
  <si>
    <t>3522</t>
  </si>
  <si>
    <t>Operatorzy urządzeń telekomunikacyjnych</t>
  </si>
  <si>
    <t>5329</t>
  </si>
  <si>
    <t>Pracownicy opieki osobistej w ochronie zdrowia i pokrewni  gdzie indziej niesklasyfikowany</t>
  </si>
  <si>
    <t>1321</t>
  </si>
  <si>
    <t>Kierownicy do spraw produkcji przemysłowej</t>
  </si>
  <si>
    <t>6122</t>
  </si>
  <si>
    <t>Hodowcy drobiu</t>
  </si>
  <si>
    <t>9611</t>
  </si>
  <si>
    <t>Ładowacze nieczystości</t>
  </si>
  <si>
    <t>6111</t>
  </si>
  <si>
    <t>Rolnicy upraw polowych</t>
  </si>
  <si>
    <t>8343</t>
  </si>
  <si>
    <t>Maszyniści i operatorzy maszyn i urządzeń dżwigowo-transportowych i pokrewni</t>
  </si>
  <si>
    <t>2440</t>
  </si>
  <si>
    <t>Specjaliści do spraw rynku nieruchomości</t>
  </si>
  <si>
    <t>3111</t>
  </si>
  <si>
    <t>Technicy nauk chemicznych, fizycznych i pokrewni</t>
  </si>
  <si>
    <t>4223</t>
  </si>
  <si>
    <t>Operatorzy centrali telefonicznych</t>
  </si>
  <si>
    <t>7536</t>
  </si>
  <si>
    <t>Obuwnicy i pokrewni</t>
  </si>
  <si>
    <t>2251</t>
  </si>
  <si>
    <t>Lekarze weterynarii bez specjalizacji lub w trakcie specjalizacji</t>
  </si>
  <si>
    <t>3254</t>
  </si>
  <si>
    <t>Technicy fizjoterapii i masażyści</t>
  </si>
  <si>
    <t>9213</t>
  </si>
  <si>
    <t>Robotnicy wykonujący prace proste przy uprawie roślin i hodowli zwierząt</t>
  </si>
  <si>
    <t>3312</t>
  </si>
  <si>
    <t>Pracownicy do spraw kredytów, pożyczek i pokrewni</t>
  </si>
  <si>
    <t>3314</t>
  </si>
  <si>
    <t>Średni personel do spraw statystyki i dziedzin pokrewnych</t>
  </si>
  <si>
    <t>3356</t>
  </si>
  <si>
    <t>Funkcjonariusze służby więziennej</t>
  </si>
  <si>
    <t>2151</t>
  </si>
  <si>
    <t>Inżynierowie elektrycy</t>
  </si>
  <si>
    <t>2642</t>
  </si>
  <si>
    <t>Dziennikarze</t>
  </si>
  <si>
    <t>7534</t>
  </si>
  <si>
    <t>Tapicerzy i pokrewni</t>
  </si>
  <si>
    <t>1412</t>
  </si>
  <si>
    <t>Kierownicy w gastronomi</t>
  </si>
  <si>
    <t>3144</t>
  </si>
  <si>
    <t>Technicy technologii żywności</t>
  </si>
  <si>
    <t>4221</t>
  </si>
  <si>
    <t>Konsultanci i inni pracownicy biur podróży</t>
  </si>
  <si>
    <t>7413</t>
  </si>
  <si>
    <t>Monterzy lini elektrycznych</t>
  </si>
  <si>
    <t>3122</t>
  </si>
  <si>
    <t>Mistrzowie produkcji w przemyśle przetwórczym</t>
  </si>
  <si>
    <t>8321</t>
  </si>
  <si>
    <t>Kierowcy motocykli</t>
  </si>
  <si>
    <t>1324</t>
  </si>
  <si>
    <t>Kierownicy do spraw logistyki i dziedzin pokrewnych</t>
  </si>
  <si>
    <t>2143</t>
  </si>
  <si>
    <t>Inżynierowie inżynerii środowiska</t>
  </si>
  <si>
    <t>5151</t>
  </si>
  <si>
    <t>Pracownicy obsługi technicznej biur, hoteli i innych obiektów</t>
  </si>
  <si>
    <t>2144</t>
  </si>
  <si>
    <t>Inżynierowie mechanicy</t>
  </si>
  <si>
    <t>3255</t>
  </si>
  <si>
    <t>Średni personel ochrony środowiska, medycyny pracy i bhp</t>
  </si>
  <si>
    <t>5222</t>
  </si>
  <si>
    <t>Kierownicy sprzedaży w markietach</t>
  </si>
  <si>
    <t>3211</t>
  </si>
  <si>
    <t>Operatorzy aparatury medycznej</t>
  </si>
  <si>
    <t>8122</t>
  </si>
  <si>
    <t>Operatorzy urządzeń do obróbki powierzchniowej metali i nakładania powłok</t>
  </si>
  <si>
    <t>1211</t>
  </si>
  <si>
    <t>Kierownicy do spraw finansowych</t>
  </si>
  <si>
    <t>3214</t>
  </si>
  <si>
    <t>Technicy medyczni i dentystyczni</t>
  </si>
  <si>
    <t>6330</t>
  </si>
  <si>
    <t>Rolnicy produkcji roślinnej i zwierzęcej pracujący na własne potrzeby</t>
  </si>
  <si>
    <t>7315</t>
  </si>
  <si>
    <t>Formowacze wyrobów szklanych, krajacze i szlifierze szkła</t>
  </si>
  <si>
    <t>8156</t>
  </si>
  <si>
    <t>Operatorzy maszyn do produkcji obuwia i pokrewni</t>
  </si>
  <si>
    <t>3341</t>
  </si>
  <si>
    <t>Kierownicy biura</t>
  </si>
  <si>
    <t>2161</t>
  </si>
  <si>
    <t>Architekci</t>
  </si>
  <si>
    <t>1330</t>
  </si>
  <si>
    <t>Kierownicy do spraw technologii informatycznych i telekomunikacyjnych</t>
  </si>
  <si>
    <t>3431</t>
  </si>
  <si>
    <t>Fotografowie</t>
  </si>
  <si>
    <t>4322</t>
  </si>
  <si>
    <t>Planiści produkcyjni</t>
  </si>
  <si>
    <t>5246</t>
  </si>
  <si>
    <t>Wydawcy posiłków</t>
  </si>
  <si>
    <t>7537</t>
  </si>
  <si>
    <t>Kaletnicy, rymarze i pokrewni</t>
  </si>
  <si>
    <t>1212</t>
  </si>
  <si>
    <t>Kierownicy do spraw zarządzania zasobami ludzkimi</t>
  </si>
  <si>
    <t>2320</t>
  </si>
  <si>
    <t>Nauczyciele kształcenia zawodowego</t>
  </si>
  <si>
    <t>2351</t>
  </si>
  <si>
    <t>Wizytatorzy i specjaliści metod nauczania</t>
  </si>
  <si>
    <t>4214</t>
  </si>
  <si>
    <t>Windykatorzy i pokrewni</t>
  </si>
  <si>
    <t>7316</t>
  </si>
  <si>
    <t>Szyldziarze, grawerzy i zdobnicy ceramiki, szkła i pokrewni</t>
  </si>
  <si>
    <t>3422</t>
  </si>
  <si>
    <t>Trenerzy, instruktorzy i działacze sportowi</t>
  </si>
  <si>
    <t>2291</t>
  </si>
  <si>
    <t>Specjaliści do spraw higieny, bezpieczeństwa pracy i ochrony środowiska</t>
  </si>
  <si>
    <t>1223</t>
  </si>
  <si>
    <t>Kierownicy do spraw badań i rozwoju</t>
  </si>
  <si>
    <t>1439</t>
  </si>
  <si>
    <t>Kierownicy do spraw innych typów usług gdzie indziej niesklasyfikowani</t>
  </si>
  <si>
    <t>2355</t>
  </si>
  <si>
    <t>Nauczyciele sztuki w placówkach pozaszkolnych</t>
  </si>
  <si>
    <t>3141</t>
  </si>
  <si>
    <t>Technicy nauk biologicznych (z wyłączeniem nauk medycznych)</t>
  </si>
  <si>
    <t>7549</t>
  </si>
  <si>
    <t>Robotnicy przemysłowi i rzemieślnicy gdzie indziej niesklasyfikowani</t>
  </si>
  <si>
    <t>2622</t>
  </si>
  <si>
    <t>Bibliotekoznawcy i specjaliści zarządzania informacją</t>
  </si>
  <si>
    <t>3332</t>
  </si>
  <si>
    <t>Organizatorzy konferencji i imprez</t>
  </si>
  <si>
    <t>3434</t>
  </si>
  <si>
    <t>Szefowie kuchni i organizatorzy usług gastronomicznych</t>
  </si>
  <si>
    <t>5419</t>
  </si>
  <si>
    <t>Pracownicy usług ochrony gdzie indziej niesklasyfikowani</t>
  </si>
  <si>
    <t>2523</t>
  </si>
  <si>
    <t>Specjaliści do spraw sieci komputerowych</t>
  </si>
  <si>
    <t>1213</t>
  </si>
  <si>
    <t>Kierownicy do spraw stategii i planowania</t>
  </si>
  <si>
    <t>2165</t>
  </si>
  <si>
    <t>Kartografowie i geodeci</t>
  </si>
  <si>
    <t>2352</t>
  </si>
  <si>
    <t>Nauczyciele szkół specjalnych</t>
  </si>
  <si>
    <t>5112</t>
  </si>
  <si>
    <t>Konduktorzy i pokrewni</t>
  </si>
  <si>
    <t>8171</t>
  </si>
  <si>
    <t>Operatorzy maszyn i urządzeń do wyrobu masy papierniczej i produkcji papieru</t>
  </si>
  <si>
    <t>3118</t>
  </si>
  <si>
    <t>Kreślarze</t>
  </si>
  <si>
    <t>3220</t>
  </si>
  <si>
    <t>Dietetycy i żywieniowcy</t>
  </si>
  <si>
    <t>7211</t>
  </si>
  <si>
    <t>Formierzy odlewniczy i pokrewni</t>
  </si>
  <si>
    <t>2281</t>
  </si>
  <si>
    <t>Farmaceuci bez specjalizacj lub w trakcie specjalizacji</t>
  </si>
  <si>
    <t>2611</t>
  </si>
  <si>
    <t>Adwokaci, radcy prawni i prokuratorzy</t>
  </si>
  <si>
    <t>2651</t>
  </si>
  <si>
    <t>Artyści plastycy</t>
  </si>
  <si>
    <t>3352</t>
  </si>
  <si>
    <t>Urzędnicy do spraw podatków</t>
  </si>
  <si>
    <t>3513</t>
  </si>
  <si>
    <t>Operatorzy sieci i systemów komputerowych</t>
  </si>
  <si>
    <t>2222</t>
  </si>
  <si>
    <t>Pielęgniarka z tytułem specjalisty</t>
  </si>
  <si>
    <t>7234</t>
  </si>
  <si>
    <t>Mechanicy rowerów i pokrewni</t>
  </si>
  <si>
    <t>7521</t>
  </si>
  <si>
    <t>Robotnicy przygotowujący drewno i pokrewni</t>
  </si>
  <si>
    <t>2133</t>
  </si>
  <si>
    <t>Specjaliści do spraw ochrony środowiska</t>
  </si>
  <si>
    <t>7221</t>
  </si>
  <si>
    <t>Kowale i operatorzy pras kużniczych</t>
  </si>
  <si>
    <t>7314</t>
  </si>
  <si>
    <t>Ceramicy i pokrewni</t>
  </si>
  <si>
    <t>2432</t>
  </si>
  <si>
    <t>Specjaliści do spraw public relations</t>
  </si>
  <si>
    <t>3240</t>
  </si>
  <si>
    <t>Technicy weterynarii</t>
  </si>
  <si>
    <t>5169</t>
  </si>
  <si>
    <t>Pracownicy usług osobistych gdzie indziej niesklasyfikowani</t>
  </si>
  <si>
    <t>5411</t>
  </si>
  <si>
    <t>Strażacy</t>
  </si>
  <si>
    <t>8151</t>
  </si>
  <si>
    <t>Operatorzy maszyn przędzalniczych i pokrewni</t>
  </si>
  <si>
    <t>2113</t>
  </si>
  <si>
    <t>Chemicy</t>
  </si>
  <si>
    <t>2163</t>
  </si>
  <si>
    <t>Projektanci wzornictwa przemysłowego i odzieży</t>
  </si>
  <si>
    <t>3311</t>
  </si>
  <si>
    <t>Dealerzy i maklerzy aktywów finansowych</t>
  </si>
  <si>
    <t>3353</t>
  </si>
  <si>
    <t>Urzędnicy do spraw świadczeń społecznych</t>
  </si>
  <si>
    <t>5165</t>
  </si>
  <si>
    <t>Instruktorzy nauki jazdy</t>
  </si>
  <si>
    <t>7311</t>
  </si>
  <si>
    <t>Mechanicy precyzyjni</t>
  </si>
  <si>
    <t>8181</t>
  </si>
  <si>
    <t>Operatorzy urządzeń do produkcji wyrobów szklanych i ceramicznych</t>
  </si>
  <si>
    <t>7535</t>
  </si>
  <si>
    <t>Wyprawiacze skór, garbarze i pokrewni</t>
  </si>
  <si>
    <t>9123</t>
  </si>
  <si>
    <t>Zmywacze okien</t>
  </si>
  <si>
    <t>2145</t>
  </si>
  <si>
    <t>Inżynierowie chemicy i pokrewni</t>
  </si>
  <si>
    <t>2529</t>
  </si>
  <si>
    <t>Specjaliści do spraw baz danych i sieci komputerowych gdzie indziej niesklasyfikowani</t>
  </si>
  <si>
    <t>3132</t>
  </si>
  <si>
    <t>Operatorzy urządzeń do spalania odpadów, uzdatniania wody i pokrewni</t>
  </si>
  <si>
    <t>3342</t>
  </si>
  <si>
    <t>Sekretarze prawni</t>
  </si>
  <si>
    <t>4225</t>
  </si>
  <si>
    <t>Pracownicy biur informacji</t>
  </si>
  <si>
    <t>5111</t>
  </si>
  <si>
    <t>Stewardzi</t>
  </si>
  <si>
    <t>7215</t>
  </si>
  <si>
    <t>Takielarze i monterzy konstrukcji linowych</t>
  </si>
  <si>
    <t>8152</t>
  </si>
  <si>
    <t>Operatorzy maszyn tkackich i dziewiarskich</t>
  </si>
  <si>
    <t>2132</t>
  </si>
  <si>
    <t>Specjaliści w zakresie rolnictwa, leśnictwa i pokrewni</t>
  </si>
  <si>
    <t>2162</t>
  </si>
  <si>
    <t>Architekci krajobrazu</t>
  </si>
  <si>
    <t>4131</t>
  </si>
  <si>
    <t>Maszynistki i operatorzy edytorów tekstu</t>
  </si>
  <si>
    <t>5113</t>
  </si>
  <si>
    <t>Przewodnicy turystyczni i piloci wycieczek</t>
  </si>
  <si>
    <t>1411</t>
  </si>
  <si>
    <t>Kierownicy w hotelarstwie</t>
  </si>
  <si>
    <t>2131</t>
  </si>
  <si>
    <t>Biolodzy i pokrewni</t>
  </si>
  <si>
    <t>2635</t>
  </si>
  <si>
    <t>Specjaliści do spraw społecznych</t>
  </si>
  <si>
    <t>3142</t>
  </si>
  <si>
    <t>Technicy rolnictwa i pokrewni</t>
  </si>
  <si>
    <t>3511</t>
  </si>
  <si>
    <t>Operatorzy urządzeń teleinformatycznych</t>
  </si>
  <si>
    <t>4313</t>
  </si>
  <si>
    <t>Pracownicy obsługi płacowej</t>
  </si>
  <si>
    <t>5163</t>
  </si>
  <si>
    <t>Pracownicy zakładów pogrzebowych</t>
  </si>
  <si>
    <t>6112</t>
  </si>
  <si>
    <t>Sadownicy</t>
  </si>
  <si>
    <t>7318</t>
  </si>
  <si>
    <t>Rękodzielnicy wyrobów z tkaniny, skóry i pokrewnych materiałów</t>
  </si>
  <si>
    <t>8113</t>
  </si>
  <si>
    <t>Operatorzy urządzeń wiertniczych i wydobywczych ropy, gazu i innych surowców</t>
  </si>
  <si>
    <t>8311</t>
  </si>
  <si>
    <t>Maszyniści kolejowi i metra</t>
  </si>
  <si>
    <t>2434</t>
  </si>
  <si>
    <t>Specjaliści do spraw sprzedaży z dziedziny technologii teleinformatycznych</t>
  </si>
  <si>
    <t>2632</t>
  </si>
  <si>
    <t>Archeolodzy, socjolodzy i specjaliści dziedzin pokrewnych</t>
  </si>
  <si>
    <t>7313</t>
  </si>
  <si>
    <t>Jubilerzy, złotnicy i pokrewni</t>
  </si>
  <si>
    <t>9215</t>
  </si>
  <si>
    <t>Robotnicy wykonujący prace proste  w leśnictwie</t>
  </si>
  <si>
    <t>1346</t>
  </si>
  <si>
    <t>Kierownicy w instytucjach finansowych i ubezpieczeniowych</t>
  </si>
  <si>
    <t>2153</t>
  </si>
  <si>
    <t>Inżynierowie telekomunikacji</t>
  </si>
  <si>
    <t>2271</t>
  </si>
  <si>
    <t>Diagności laboratoryjni bez specjalizacji lub w trakcie specjalizacji</t>
  </si>
  <si>
    <t>2513</t>
  </si>
  <si>
    <t>Projektanci aplikacji sieciowych i multimediów</t>
  </si>
  <si>
    <t>9510</t>
  </si>
  <si>
    <t>Pracownicy świadczący usługi na ulicach</t>
  </si>
  <si>
    <t>2211</t>
  </si>
  <si>
    <t>Lekarze bez specjalizacji, w trakcie specjalizacji lub ze specjalizacją I stopnia</t>
  </si>
  <si>
    <t>2294</t>
  </si>
  <si>
    <t>Audiofonolodzy i logopedzi</t>
  </si>
  <si>
    <t>3116</t>
  </si>
  <si>
    <t>Technicy technologii chemicznej i pokrewni</t>
  </si>
  <si>
    <t>5164</t>
  </si>
  <si>
    <t>Opiekunowie zwierząt domowych i pracownicy zajmujący się zwierzętami</t>
  </si>
  <si>
    <t>7319</t>
  </si>
  <si>
    <t>Rzemieślnicy gdzie indziej niesklasyfikowani</t>
  </si>
  <si>
    <t>8155</t>
  </si>
  <si>
    <t>Operatorzy maszyn do wyprawiania futer i skór</t>
  </si>
  <si>
    <t>1349</t>
  </si>
  <si>
    <t>Kierownicy w instytucjach usług wyspecjalizowanych gdzie indziej niesklasyfikowani</t>
  </si>
  <si>
    <t>2111</t>
  </si>
  <si>
    <t>Fizycy i astronomowie</t>
  </si>
  <si>
    <t>2120</t>
  </si>
  <si>
    <t>Matematycy,aktuariusze i statystycy</t>
  </si>
  <si>
    <t>3256</t>
  </si>
  <si>
    <t>Ratownicy medyczni</t>
  </si>
  <si>
    <t>5241</t>
  </si>
  <si>
    <t>Modelki i modele</t>
  </si>
  <si>
    <t>7117</t>
  </si>
  <si>
    <t>Monterzy budownictwa wodnego</t>
  </si>
  <si>
    <t>7224</t>
  </si>
  <si>
    <t>Szlifierze narzędzi i polerowacze metali</t>
  </si>
  <si>
    <t>7515</t>
  </si>
  <si>
    <t>Klasyfikatorzy żywności i pokrewni</t>
  </si>
  <si>
    <t>8350</t>
  </si>
  <si>
    <t>Marynarze i pokrewni (z wyłączeniem sił zbrojnych)</t>
  </si>
  <si>
    <t>9311</t>
  </si>
  <si>
    <t>Robotnicy wykonujący prace proste w kopalniach i kamieniołomach</t>
  </si>
  <si>
    <t>3253</t>
  </si>
  <si>
    <t>Optycy okularowi</t>
  </si>
  <si>
    <t>3315</t>
  </si>
  <si>
    <t>Rzeczoznawcy (z wyłączeniem majątkowych)</t>
  </si>
  <si>
    <t>7544</t>
  </si>
  <si>
    <t>Robotnicy zwalczania szkodników i chwastów</t>
  </si>
  <si>
    <t>8111</t>
  </si>
  <si>
    <t>Górnicy podziemnej i odkrywkowej eksploatacji złóż i pokrewni</t>
  </si>
  <si>
    <t>1322</t>
  </si>
  <si>
    <t>Kierownicy w górnictwie</t>
  </si>
  <si>
    <t>1345</t>
  </si>
  <si>
    <t>Kierownicy w instytucjach edukacyjnych</t>
  </si>
  <si>
    <t>2282</t>
  </si>
  <si>
    <t>Farmaceuci specjaliści</t>
  </si>
  <si>
    <t>2641</t>
  </si>
  <si>
    <t>Literaci i inni autorzy tekstów</t>
  </si>
  <si>
    <t>2654</t>
  </si>
  <si>
    <t>Producenci filmowi, reżyserzy i pokrewni</t>
  </si>
  <si>
    <t>3151</t>
  </si>
  <si>
    <t>Pracownicy służb technicznych żeglugi</t>
  </si>
  <si>
    <t>3152</t>
  </si>
  <si>
    <t>Oficerowie pokładowi, piloci żeglugi i pokrewni</t>
  </si>
  <si>
    <t>5152</t>
  </si>
  <si>
    <t>Pracownicy usług domowych</t>
  </si>
  <si>
    <t>Operatorzy urządzeń wiertniczych  i wydobywczych ropy, gazu i innych surowców</t>
  </si>
  <si>
    <t>1311</t>
  </si>
  <si>
    <t>Kierownicy produkcji w rolnictwie i leśnictwie</t>
  </si>
  <si>
    <t>1341</t>
  </si>
  <si>
    <t>Kierownicy w instytucjach opieki nad dziećmi</t>
  </si>
  <si>
    <t>1344</t>
  </si>
  <si>
    <t>Kierownicy w instytucjach opieki społecznej</t>
  </si>
  <si>
    <t>1431</t>
  </si>
  <si>
    <t>Kierownicy do spraw sportu, rekreacji i rozrywki</t>
  </si>
  <si>
    <t>2212</t>
  </si>
  <si>
    <t>Lekarze specjaliści</t>
  </si>
  <si>
    <t>3252</t>
  </si>
  <si>
    <t>Środowiskowi pracownicy ochrony zdrowia</t>
  </si>
  <si>
    <t>3359</t>
  </si>
  <si>
    <t>Urzędnicy państwowi do spraw nadzoru gdzie indziej niesklasyfikowani</t>
  </si>
  <si>
    <t>3421</t>
  </si>
  <si>
    <t>Sportowcy i dżokeje</t>
  </si>
  <si>
    <t>4212</t>
  </si>
  <si>
    <t>Bukmacherzy, krupierzy i pokrewni</t>
  </si>
  <si>
    <t>5221</t>
  </si>
  <si>
    <t>Właściciele sklepów</t>
  </si>
  <si>
    <t>5242</t>
  </si>
  <si>
    <t>Demonstratorzy wyrobów</t>
  </si>
  <si>
    <t>7513</t>
  </si>
  <si>
    <t>Robotnicy w produkcji wyrobów mleczarskich</t>
  </si>
  <si>
    <t>8112</t>
  </si>
  <si>
    <t>Operatorzy maszyn i urządzeń do przeróbki mechanicznej kopalin</t>
  </si>
  <si>
    <t>8132</t>
  </si>
  <si>
    <t>Operatorzy urządzeń do produkcji materiałów światłoczułych i obróbki filmów</t>
  </si>
  <si>
    <t>2164</t>
  </si>
  <si>
    <t>Urbaniści i inżynierowie ruchu drogowego</t>
  </si>
  <si>
    <t>2231</t>
  </si>
  <si>
    <t>Położne bez specjalizacji lub w trakcie specjalizacji</t>
  </si>
  <si>
    <t>2252</t>
  </si>
  <si>
    <t>Lekarze weterynarii specjaliści</t>
  </si>
  <si>
    <t>2293</t>
  </si>
  <si>
    <t>Dietetycy i specjaliści do spraw żywienia</t>
  </si>
  <si>
    <t>2310</t>
  </si>
  <si>
    <t>Nauczyciele akademiccy</t>
  </si>
  <si>
    <t>2653</t>
  </si>
  <si>
    <t>Choregrafowie i i tancerze</t>
  </si>
  <si>
    <t>2656</t>
  </si>
  <si>
    <t>Prezenterzy radiowi, telewizyjni i pokrewni</t>
  </si>
  <si>
    <t>2659</t>
  </si>
  <si>
    <t>Twórcy i artyści gdzie indziej niesklasyfikowani</t>
  </si>
  <si>
    <t>3117</t>
  </si>
  <si>
    <t>Technicy górnictwa, metalurgii i pokrewni</t>
  </si>
  <si>
    <t>3123</t>
  </si>
  <si>
    <t>Mistrzowie produkcji w budownictwie</t>
  </si>
  <si>
    <t>3212</t>
  </si>
  <si>
    <t>Technicy analityki medycznej</t>
  </si>
  <si>
    <t>3355</t>
  </si>
  <si>
    <t>Policjanci</t>
  </si>
  <si>
    <t>3435</t>
  </si>
  <si>
    <t>Aktorzy cyrkowi i pokrewni</t>
  </si>
  <si>
    <t>4213</t>
  </si>
  <si>
    <t>Pracownicy lombardów i instytucji pożyczkowych</t>
  </si>
  <si>
    <t>4413</t>
  </si>
  <si>
    <t>Kodowacze, korektorzy i pokrewni</t>
  </si>
  <si>
    <t>5412</t>
  </si>
  <si>
    <t>Strażnicy w zakładach dla nieletnich</t>
  </si>
  <si>
    <t>7543</t>
  </si>
  <si>
    <t>Klasyfikatorzy wyrobów przemysłowych</t>
  </si>
  <si>
    <t>8159</t>
  </si>
  <si>
    <t>Operatorzy maszyn do produkcji wyrobów włókienniczych, futrzarskich i skórzanych gdzie indziej niesklasyfikowany</t>
  </si>
  <si>
    <t>8182</t>
  </si>
  <si>
    <t>Maszyniści kotłów parowych i pokrewni</t>
  </si>
  <si>
    <t>8312</t>
  </si>
  <si>
    <t>Dyżurni ruchu, manewrowi i pokrewni</t>
  </si>
  <si>
    <t>1114</t>
  </si>
  <si>
    <t>Zawodowi działacze organizacji członkowskich</t>
  </si>
  <si>
    <t>2114</t>
  </si>
  <si>
    <t>Specjaliści nauk o Ziemi</t>
  </si>
  <si>
    <t>2261</t>
  </si>
  <si>
    <t>Lekarze dentyści bez specjalizacji, w trakcie specjalizacji lub ze specjalizacją I stopnia</t>
  </si>
  <si>
    <t>2272</t>
  </si>
  <si>
    <t>Diagności laboratoryjni specjaliści</t>
  </si>
  <si>
    <t>2356</t>
  </si>
  <si>
    <t>Instruktorzy technologii informatycznych</t>
  </si>
  <si>
    <t>2652</t>
  </si>
  <si>
    <t>Kompozytorzy, artyści muzycy i śpiewcy</t>
  </si>
  <si>
    <t>3154</t>
  </si>
  <si>
    <t>Kontrolerzy urządzeń ruchu lotniczego i pokrewni</t>
  </si>
  <si>
    <t>3354</t>
  </si>
  <si>
    <t>Urzędnicy organów udzielających licencji</t>
  </si>
  <si>
    <t>7541</t>
  </si>
  <si>
    <t>Nurkowie</t>
  </si>
  <si>
    <t>8154</t>
  </si>
  <si>
    <t>Operatorzy maszyn wykończalniczych wyrobów włókienniczych</t>
  </si>
  <si>
    <t>9623</t>
  </si>
  <si>
    <t>Odczytujący liczniki i wybierający monety z automatów</t>
  </si>
  <si>
    <t>0000</t>
  </si>
  <si>
    <t>0110</t>
  </si>
  <si>
    <t>Oficerowie sił zbrojnych</t>
  </si>
  <si>
    <t>0310</t>
  </si>
  <si>
    <t>Żołnierze szeregowi</t>
  </si>
  <si>
    <t>1111</t>
  </si>
  <si>
    <t>Przedstawiciele władz publicznych</t>
  </si>
  <si>
    <t>1112</t>
  </si>
  <si>
    <t>Wyżsi urzędnicy administracji rządowej</t>
  </si>
  <si>
    <t>1113</t>
  </si>
  <si>
    <t>Wyżsi urzędnicy władz samorządowych</t>
  </si>
  <si>
    <t>1222</t>
  </si>
  <si>
    <t>Kierownicy do spraw reklamy i public relations</t>
  </si>
  <si>
    <t>1342</t>
  </si>
  <si>
    <t>Kierownicy w instytucjach opieki zdrowotnej</t>
  </si>
  <si>
    <t>2112</t>
  </si>
  <si>
    <t>Meteorolodzy</t>
  </si>
  <si>
    <t>2146</t>
  </si>
  <si>
    <t>Inżynierowie górnictwa i metalurgii</t>
  </si>
  <si>
    <t>2232</t>
  </si>
  <si>
    <t>Położne z tytułem specjalisty</t>
  </si>
  <si>
    <t>2262</t>
  </si>
  <si>
    <t>Lekarze dentyści specjaliści</t>
  </si>
  <si>
    <t>2295</t>
  </si>
  <si>
    <t>Optometryści</t>
  </si>
  <si>
    <t>2354</t>
  </si>
  <si>
    <t>Nauczyciele muzyki w placówkach pozaszkolnych</t>
  </si>
  <si>
    <t>2612</t>
  </si>
  <si>
    <t>Sędziowie</t>
  </si>
  <si>
    <t>2633</t>
  </si>
  <si>
    <t>Filozofowie, historycy i politolodzy</t>
  </si>
  <si>
    <t>2636</t>
  </si>
  <si>
    <t>Duchowni i osoby konsekrowane</t>
  </si>
  <si>
    <t>2655</t>
  </si>
  <si>
    <t>Aktorzy</t>
  </si>
  <si>
    <t>3133</t>
  </si>
  <si>
    <t>Kontrolerzy (sterowniczy) procesów w przemyśle chemicznym</t>
  </si>
  <si>
    <t>3135</t>
  </si>
  <si>
    <t>Kontrolerzy (sterowniczy) procesów metalurgicznych</t>
  </si>
  <si>
    <t>3143</t>
  </si>
  <si>
    <t>Technicy leśnictwa</t>
  </si>
  <si>
    <t>3153</t>
  </si>
  <si>
    <t>Piloci statków powietrznych i personel pokrewny</t>
  </si>
  <si>
    <t>3155</t>
  </si>
  <si>
    <t>Technicy urządzeń ruchu lotniczego</t>
  </si>
  <si>
    <t>3351</t>
  </si>
  <si>
    <t>Funkcjonariusze celni i ochrony granic</t>
  </si>
  <si>
    <t>3357</t>
  </si>
  <si>
    <t>Funkcjonariusze służb specjalnych</t>
  </si>
  <si>
    <t>3413</t>
  </si>
  <si>
    <t>Pracownicy z zakresu działalności religijnej</t>
  </si>
  <si>
    <t>3436</t>
  </si>
  <si>
    <t>Muzycy i pokrewni</t>
  </si>
  <si>
    <t>3437</t>
  </si>
  <si>
    <t>Tancerze</t>
  </si>
  <si>
    <t>5161</t>
  </si>
  <si>
    <t>Astrolodzy, wróżbici i pokrewni</t>
  </si>
  <si>
    <t>5212</t>
  </si>
  <si>
    <t>Uliczni sprzedawcy żywności</t>
  </si>
  <si>
    <t>6114</t>
  </si>
  <si>
    <t>Rolnicy upraw mieszanych</t>
  </si>
  <si>
    <t>6123</t>
  </si>
  <si>
    <t>Pszczelarze i hodowcy jedwabników</t>
  </si>
  <si>
    <t>6129</t>
  </si>
  <si>
    <t>Hodowcy zwierząt gdzie indziej niesklasyfikowani</t>
  </si>
  <si>
    <t>6221</t>
  </si>
  <si>
    <t>Hodowcy ryb</t>
  </si>
  <si>
    <t>6222</t>
  </si>
  <si>
    <t>Rybacy śródlądowi</t>
  </si>
  <si>
    <t>6223</t>
  </si>
  <si>
    <t>Rybacy morscy</t>
  </si>
  <si>
    <t>6310</t>
  </si>
  <si>
    <t>Rolnicy produkcji roślinnej pracujący na własne potrzeby</t>
  </si>
  <si>
    <t>7232</t>
  </si>
  <si>
    <t>Mechanicy statków powietrznych i pokrewni</t>
  </si>
  <si>
    <t>7317</t>
  </si>
  <si>
    <t>Rękodzielnicy wyrobów z drewna i pokrewnych materiałów</t>
  </si>
  <si>
    <t>Maszyniści kotłów parowych i pokrewni
Maszyniści silników, kotłów parowych i pokrewni</t>
  </si>
  <si>
    <t>9216</t>
  </si>
  <si>
    <t>Robotnicy wykonujący prace proste w rybołówstwie i zakładach akwakultury</t>
  </si>
  <si>
    <t>9332</t>
  </si>
  <si>
    <t>Prowadzący pojazdy ciągnięte przez zwierzęta</t>
  </si>
  <si>
    <t>9520</t>
  </si>
  <si>
    <t>Uliczni sprzedawcy produktów (z wyłączeniem żywności o krótkim terminie przydatności do spożycia)</t>
  </si>
  <si>
    <t>Załącznik nr 37</t>
  </si>
  <si>
    <t>Załącznik Nr 39</t>
  </si>
  <si>
    <t xml:space="preserve">1 Przedstawiciele władz publicznych, wyżsi urzędnicy i kierownicy </t>
  </si>
  <si>
    <t>Załącznik nr 36</t>
  </si>
  <si>
    <t>grudzień
2016 r.</t>
  </si>
  <si>
    <t>czerwiec 
2017 r.</t>
  </si>
  <si>
    <t>w stosunku 
do grudnia 
2016 r.
w osobach</t>
  </si>
  <si>
    <t>w stosunku 
do grudnia 
2016 r.
w %</t>
  </si>
  <si>
    <t>w stosunku 
do czerwca
2016 r.
w osobach</t>
  </si>
  <si>
    <t>w stosunku 
do czerwca 
2016 r. 
w %</t>
  </si>
  <si>
    <t>czerwiec 2017 r.</t>
  </si>
  <si>
    <t>czerwiec
2017 r.</t>
  </si>
  <si>
    <t>w stosunku 
do grudnia  2016 r.
w punktach 
procentowych</t>
  </si>
  <si>
    <t>w stosunku 
do czerwca  2016 r.
w punktach 
procentowych</t>
  </si>
  <si>
    <t>I półrocze 
2017 r.</t>
  </si>
  <si>
    <t>w stosunku
 do I półrocza
 2016 r.
w  osobach</t>
  </si>
  <si>
    <t>w stosunku 
do I półrocza
 2016 r. 
(w %)</t>
  </si>
  <si>
    <t xml:space="preserve">I półrocze
2017 r. </t>
  </si>
  <si>
    <t>I 
półrocze
2017 r.</t>
  </si>
  <si>
    <t>w stosunku 
do 
I półrocza
2016 r.
w  osobach</t>
  </si>
  <si>
    <t>w stosunku 
do  
I półrocza
2016 r.
(w %)</t>
  </si>
  <si>
    <t>I półrocze 2017 r.</t>
  </si>
  <si>
    <t>grudzień 2016 r.</t>
  </si>
  <si>
    <t>WYBRANE  KATEGORIE  BEZROBOTNYCH  I  ICH  UDZIAŁ  
W  LICZBIE BEZROBOTNYCH  OGÓŁEM W CZERWCU 2017 ROKU</t>
  </si>
  <si>
    <t>grudzień 
2016 r.</t>
  </si>
  <si>
    <t>BEZROBOTNI NIEPEŁNOSPRAWNI W CZERWCU 2017 ROKU ( według MPiPS-07)</t>
  </si>
  <si>
    <t>NAPŁYW BEZROBOTNYCH NIEPEŁNOSPRAWNYCH W I PÓŁROCZU 2017 ROKU  ( według MPiPS-07)</t>
  </si>
  <si>
    <t>BEZROBOTNI NIEPEŁNOSPRAWNI WEDŁUG RODZAJU I STOPNIA NIEPEŁNOSPRAWNOŚCI 
W CZERWCU 2017 ROKU  ( według MPiPS-07)</t>
  </si>
  <si>
    <t>ODPŁYW BEZROBOTNYCH NIEPEŁNOSPRAWNYCH W I PÓŁROCZU 2017 ROKU  ( według MPiPS-07)</t>
  </si>
  <si>
    <t>BEZROBOTNE NIEPEŁNOSPRAWNE KOBIETY W CZERWCU 2017 ROKU  ( według MPiPS-07)</t>
  </si>
  <si>
    <t>BEZROBOTNE NIEPEŁNOSPRAWNE KOBIETY WEDŁUG WIEKU
W CZERWCU 2017 ROKU  (MPiPS-07)</t>
  </si>
  <si>
    <t>Liczba wolnych miejsc pracy
w I półroczu
2017 r.</t>
  </si>
  <si>
    <t xml:space="preserve">
w odniesieniu
 do I półrocza 2016 r.
w liczbach
 </t>
  </si>
  <si>
    <t>w odniesieniu
 do I półrocza 2016 r.
w %</t>
  </si>
  <si>
    <t xml:space="preserve">Napływ bezrobotnych w I półroczu 2017 r. </t>
  </si>
  <si>
    <t>Liczba bezrobotnych na koniec czerwca 2017 r.</t>
  </si>
  <si>
    <t>zgłoszonych w I półroczu 
2017 r.</t>
  </si>
  <si>
    <t>w końcu czerwca
2017 r.</t>
  </si>
  <si>
    <t>BEZROBOTNI WEDŁUG CZASU POZOSTAWANIA BEZ PRACY W CZERWCU 2017 ROKU</t>
  </si>
  <si>
    <t>BEZROBOTNI WEDŁUG STAŻU PRACY W CZERWCU 2017 ROKU</t>
  </si>
  <si>
    <t>BEZROBOTNI WEDŁUG WYKSZTAŁCENIA W CZERWCU  2017 ROKU</t>
  </si>
  <si>
    <t>BEZROBOTNI WEDŁUG WIEKU W CZERWCU  2017 ROKU</t>
  </si>
  <si>
    <t>OSOBY BEZROBOTNE W SZCZEGÓLNEJ SYTUACJI NA RYNKU PRACY W CZERWCU 2017 ROKU</t>
  </si>
  <si>
    <t>NAPŁYW BEZROBOTNYCH BĘDĄCYCH W SZCZEGÓLNEJ SYTUACJI NA RYNKU PRACY W I PÓŁROCZU 2017 ROKU</t>
  </si>
  <si>
    <t>ODPŁYW WYBRANYCH KATEGORII BEZROBOTNYCH BĘDĄCYCH W SZCZEGÓLNEJ SYTUACJI
 NA RYNKU PRACY W I PÓŁROCZU 2017 ROKU</t>
  </si>
  <si>
    <t>PODJĘCIA PRACY PRZEZ WYBRANE KATEGORIE BEZROBOTNYCH BĘDĄCYCH W SZCZEGÓLNEJ SYTUACJI 
NA RYNKU PRACY W I PÓŁROCZU 2017 ROKU</t>
  </si>
  <si>
    <t>7312</t>
  </si>
  <si>
    <t>Monterzy instrumentów muzycznych</t>
  </si>
  <si>
    <t>1343</t>
  </si>
  <si>
    <t>Kierownicy w instytucjach opieki nad osobami starszymi</t>
  </si>
  <si>
    <t>Napływ bezrobotnych 
w I półroczu 2017 r.</t>
  </si>
  <si>
    <t>Stan na koniec czerwca 2017 r.</t>
  </si>
  <si>
    <t>zgłoszone 
w I półroczu
 2017 r.</t>
  </si>
  <si>
    <t xml:space="preserve">
w odniesieniu
 do I p 2016 r.
w liczbach
 </t>
  </si>
  <si>
    <t>w odniesieniu
 do I p 2016 r.
w %</t>
  </si>
  <si>
    <t>941101</t>
  </si>
  <si>
    <t>711204</t>
  </si>
  <si>
    <t>912990</t>
  </si>
  <si>
    <t>711102</t>
  </si>
  <si>
    <t>712990</t>
  </si>
  <si>
    <t>921403</t>
  </si>
  <si>
    <t>Monter ociepleń budynków</t>
  </si>
  <si>
    <t>751104</t>
  </si>
  <si>
    <t>Pozostali monterzy maszyn i urządzeń mechanicznych</t>
  </si>
  <si>
    <t>Sprzedawca na telefon</t>
  </si>
  <si>
    <t>Manikiurzystka</t>
  </si>
  <si>
    <t>Pozostali pracownicy sprzedaży i pokrewni gdzie indziej niesklasyfikowani</t>
  </si>
  <si>
    <t>Pozostali operatorzy maszyn do produkcji wyrobów z tworzyw sztucznych</t>
  </si>
  <si>
    <t>Pomocniczy robotnik szklarniowy</t>
  </si>
  <si>
    <t>332490</t>
  </si>
  <si>
    <t>Agent do spraw zakupów</t>
  </si>
  <si>
    <t>Pracownik agencji pracy tymczasowej</t>
  </si>
  <si>
    <t>Operator urządzeń przetwórstwa mięsa</t>
  </si>
  <si>
    <t xml:space="preserve"> WOLNE MIEJSCA PRACY I MIEJSCA AKTYWIZACJIZAWODOWEJ 
WEDŁUG ZAWODÓW I SPECJALNOŚCI
(według rankingu wolnych miejsc pracy pozyskanych w I półroczu 2017 r. - powyżej 300 ofert)</t>
  </si>
  <si>
    <r>
      <rPr>
        <b/>
        <sz val="9"/>
        <rFont val="Calibri"/>
        <family val="2"/>
        <charset val="238"/>
      </rPr>
      <t xml:space="preserve">Na podstawie informacji przekazywanych z miejskich i powiatowych urzędów pracy </t>
    </r>
    <r>
      <rPr>
        <sz val="9"/>
        <rFont val="Calibri"/>
        <family val="2"/>
        <charset val="238"/>
      </rPr>
      <t xml:space="preserve">
</t>
    </r>
  </si>
  <si>
    <t>MONITORING  POŚREDNICTWA PRACY W WOJEWÓDZTWIE MAZOWIECKIM W I PÓŁROCZU 2017 ROKU</t>
  </si>
  <si>
    <t>Efektywność wykorzystania pozyskanych miejsc pracy (rub. 10:(rub. 6+rub.8 -rub.9)</t>
  </si>
  <si>
    <t xml:space="preserve">Liczba ofert pracy 
w końcu 
czerwca 2010 r.
</t>
  </si>
  <si>
    <t>Liczba kontaktów z pracodawcami</t>
  </si>
  <si>
    <t>Liczba ofert przechodzących 
na rok 2010</t>
  </si>
  <si>
    <t>Liczba anulowanych miejsc pracy</t>
  </si>
  <si>
    <t>zrealizowane oferty pracy</t>
  </si>
  <si>
    <t>Pozostali specjaliści  do spraw zarządzania i organizacji</t>
  </si>
  <si>
    <t>Specjalista do spraw organizacji usług gastronomicznych, hotelowych i turystycznych</t>
  </si>
  <si>
    <t>Pozostali specjaliści  do spraw administracji i rozwoju</t>
  </si>
  <si>
    <t>Pozostali elektromechanicy i elektromonterzy</t>
  </si>
  <si>
    <t>Pozostali pracownicy administracyjni i sekretarze biura zarządu</t>
  </si>
  <si>
    <t>143909</t>
  </si>
  <si>
    <t>Kierownik/właściciel zakładu usługowego</t>
  </si>
  <si>
    <t>Wychowawca w placówkach oświatowych, wsparcia dziennego, wychowawczych i opiekuńczych oraz instytucjach pieczy zastępczej</t>
  </si>
  <si>
    <t>Mechanik maszyn i urządzeń budowlanych i melioracyjnych</t>
  </si>
  <si>
    <t>261901</t>
  </si>
  <si>
    <t>Asystent prawny</t>
  </si>
  <si>
    <r>
      <rPr>
        <b/>
        <sz val="10"/>
        <color theme="1"/>
        <rFont val="Calibri"/>
        <family val="2"/>
        <charset val="238"/>
      </rPr>
      <t xml:space="preserve">w tym </t>
    </r>
    <r>
      <rPr>
        <b/>
        <sz val="10"/>
        <rFont val="Calibri"/>
        <family val="2"/>
        <charset val="238"/>
      </rPr>
      <t xml:space="preserve">
do 25 roku życia</t>
    </r>
  </si>
  <si>
    <t>w stosunku 
do grudnia 
2016 r.
w liczbach bezwzględnych</t>
  </si>
  <si>
    <t>w stosunku 
do czerwca
2016 r.
w liczbach bezwzględnych</t>
  </si>
  <si>
    <t>programy na rzecz promocji zatrudnienia</t>
  </si>
  <si>
    <t xml:space="preserve">programy na rzecz promocji zatrudnienia - rezerwa </t>
  </si>
  <si>
    <t>inne fakultatywne zadania</t>
  </si>
  <si>
    <t>Krajowy Fundusz Szkoleniowy</t>
  </si>
  <si>
    <t>Krajowy Fundusz Szkoleniowy - rezerwa</t>
  </si>
  <si>
    <t>Program "Praca dla młodych"</t>
  </si>
  <si>
    <t xml:space="preserve">Regionalny Program Operacyjny </t>
  </si>
  <si>
    <t>Program Operacyjny Wiedza Edukacja Rozwój</t>
  </si>
  <si>
    <t>programy na rzecz promocji  zatrudnienia, łagodzenia skutków bezrobocia i aktywizacji zawodowej (w tys. zł)</t>
  </si>
  <si>
    <t>likwidacja luk kompetencyjnych</t>
  </si>
  <si>
    <t>aktywizacja klientów pomocy społecznej</t>
  </si>
  <si>
    <t>aktywizacja dłużników alimentacyjnych</t>
  </si>
  <si>
    <t>spółdzielnie socjalne</t>
  </si>
  <si>
    <t>aktywizacja w regionach wysokiego bezrobocia</t>
  </si>
  <si>
    <t xml:space="preserve">aktywizacja zamieszkujących na wsi </t>
  </si>
  <si>
    <t>aktywizacja osób powyżej 50 r.ż.</t>
  </si>
  <si>
    <t>aktywizacja osób długotrwale bezrobotnych</t>
  </si>
  <si>
    <t>programy regionalne</t>
  </si>
  <si>
    <t xml:space="preserve">ŚRODKI (LIMITY) FUNDUSZU PRACY NA ROK 2017 W SAMORZĄDACH POWIATOWYCH WOJEWÓDZTWA MAZOWIECKIEGO </t>
  </si>
  <si>
    <t xml:space="preserve"> ŚRODKI FUNDUSZU PRACY Z REZERWY POZOSTAJĄCEJ W DYSPOZYCJI MINISTRA WŁAŚCIWEGO DO SPRAW PRACY 
PRZYZNANE W I PÓŁROCZU 2017 ROKU </t>
  </si>
  <si>
    <t>MONITORING OŚWIADCZEŃ SKŁADANYCH PRZEZ PRACODAWCÓW O ZAMIARZE POWIERZENIA PRACY CUDZOZIEMCOM 
W WOJEWÓDZTWIE MAZOWIECKIM W I PÓŁROCZU 2015 ROKU</t>
  </si>
  <si>
    <t>MONITORING OŚWIADCZEŃ SKŁADANYCH PRZEZ PRACODAWCÓW O ZAMIARZE POWIERZENIA PRACY CUDZOZIEMCOM 
W WOJEWÓDZTWIE MAZOWIECKIM W I PÓŁROCZU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</si>
</sst>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z_ł_-;\-* #,##0\ _z_ł_-;_-* &quot;-&quot;\ _z_ł_-;_-@_-"/>
    <numFmt numFmtId="164" formatCode="mmmm\ yy"/>
    <numFmt numFmtId="165" formatCode="0.0%"/>
    <numFmt numFmtId="166" formatCode="0.0"/>
    <numFmt numFmtId="167" formatCode="#,##0&quot; F&quot;_);[Red]\(#,##0&quot; F&quot;\)"/>
    <numFmt numFmtId="168" formatCode="#,##0.00&quot; F&quot;_);[Red]\(#,##0.00&quot; F&quot;\)"/>
    <numFmt numFmtId="169" formatCode="#,##0.0"/>
  </numFmts>
  <fonts count="53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Helv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sz val="12"/>
      <name val="Calibri"/>
      <family val="2"/>
      <charset val="238"/>
    </font>
    <font>
      <b/>
      <sz val="8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0"/>
      <name val="MS Sans Serif"/>
      <family val="2"/>
      <charset val="238"/>
    </font>
    <font>
      <b/>
      <sz val="7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9FE3"/>
        <bgColor indexed="64"/>
      </patternFill>
    </fill>
    <fill>
      <patternFill patternType="solid">
        <fgColor rgb="FFEF7A84"/>
        <bgColor indexed="64"/>
      </patternFill>
    </fill>
    <fill>
      <patternFill patternType="solid">
        <fgColor rgb="FFEF7A84"/>
        <bgColor indexed="21"/>
      </patternFill>
    </fill>
    <fill>
      <patternFill patternType="solid">
        <fgColor rgb="FF00C1F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6" fillId="0" borderId="0"/>
    <xf numFmtId="0" fontId="9" fillId="0" borderId="0"/>
    <xf numFmtId="41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" fontId="11" fillId="0" borderId="0" applyFont="0"/>
    <xf numFmtId="0" fontId="12" fillId="0" borderId="0"/>
    <xf numFmtId="0" fontId="12" fillId="0" borderId="0"/>
    <xf numFmtId="0" fontId="1" fillId="0" borderId="0"/>
    <xf numFmtId="0" fontId="28" fillId="0" borderId="0"/>
  </cellStyleXfs>
  <cellXfs count="858">
    <xf numFmtId="0" fontId="0" fillId="0" borderId="0" xfId="0"/>
    <xf numFmtId="0" fontId="13" fillId="0" borderId="2" xfId="0" applyFont="1" applyFill="1" applyBorder="1" applyAlignment="1" applyProtection="1">
      <alignment vertical="center" wrapText="1"/>
    </xf>
    <xf numFmtId="0" fontId="13" fillId="0" borderId="4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13" fillId="0" borderId="6" xfId="0" applyFont="1" applyFill="1" applyBorder="1" applyAlignment="1" applyProtection="1">
      <alignment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14" fillId="0" borderId="4" xfId="0" applyNumberFormat="1" applyFont="1" applyFill="1" applyBorder="1" applyAlignment="1" applyProtection="1">
      <alignment horizontal="right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</xf>
    <xf numFmtId="3" fontId="13" fillId="0" borderId="4" xfId="0" applyNumberFormat="1" applyFont="1" applyFill="1" applyBorder="1" applyAlignment="1" applyProtection="1">
      <alignment horizontal="right" vertical="center" wrapText="1"/>
    </xf>
    <xf numFmtId="3" fontId="13" fillId="0" borderId="3" xfId="0" applyNumberFormat="1" applyFont="1" applyFill="1" applyBorder="1" applyAlignment="1" applyProtection="1">
      <alignment horizontal="right" vertical="center" wrapText="1"/>
    </xf>
    <xf numFmtId="3" fontId="13" fillId="0" borderId="5" xfId="0" applyNumberFormat="1" applyFont="1" applyFill="1" applyBorder="1" applyAlignment="1" applyProtection="1">
      <alignment horizontal="right" vertical="center" wrapText="1"/>
    </xf>
    <xf numFmtId="3" fontId="13" fillId="0" borderId="6" xfId="0" applyNumberFormat="1" applyFont="1" applyFill="1" applyBorder="1" applyAlignment="1" applyProtection="1">
      <alignment horizontal="right" vertical="center" wrapText="1"/>
    </xf>
    <xf numFmtId="0" fontId="16" fillId="0" borderId="0" xfId="0" applyFont="1"/>
    <xf numFmtId="0" fontId="18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19" fillId="0" borderId="1" xfId="0" applyFont="1" applyBorder="1" applyAlignment="1" applyProtection="1">
      <alignment vertic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vertical="center"/>
    </xf>
    <xf numFmtId="3" fontId="21" fillId="0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 applyProtection="1">
      <alignment horizontal="right" vertical="center"/>
    </xf>
    <xf numFmtId="165" fontId="16" fillId="0" borderId="1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21" fillId="0" borderId="4" xfId="0" applyNumberFormat="1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 applyProtection="1">
      <alignment horizontal="right" vertical="center"/>
    </xf>
    <xf numFmtId="0" fontId="19" fillId="0" borderId="2" xfId="0" applyFont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>
      <alignment horizontal="right" vertical="center"/>
    </xf>
    <xf numFmtId="165" fontId="19" fillId="0" borderId="4" xfId="0" applyNumberFormat="1" applyFont="1" applyFill="1" applyBorder="1" applyAlignment="1">
      <alignment horizontal="right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5" fillId="0" borderId="0" xfId="0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7" fillId="2" borderId="2" xfId="0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vertical="center"/>
    </xf>
    <xf numFmtId="3" fontId="16" fillId="0" borderId="1" xfId="0" applyNumberFormat="1" applyFont="1" applyBorder="1" applyAlignment="1">
      <alignment vertical="center"/>
    </xf>
    <xf numFmtId="165" fontId="19" fillId="0" borderId="1" xfId="0" applyNumberFormat="1" applyFont="1" applyFill="1" applyBorder="1" applyAlignment="1">
      <alignment vertical="center"/>
    </xf>
    <xf numFmtId="165" fontId="19" fillId="0" borderId="4" xfId="0" applyNumberFormat="1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27" fillId="0" borderId="2" xfId="0" applyFont="1" applyBorder="1" applyAlignment="1" applyProtection="1">
      <alignment vertical="center"/>
    </xf>
    <xf numFmtId="0" fontId="26" fillId="0" borderId="2" xfId="0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27" fillId="2" borderId="3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165" fontId="19" fillId="0" borderId="5" xfId="0" applyNumberFormat="1" applyFont="1" applyFill="1" applyBorder="1" applyAlignment="1">
      <alignment vertical="center"/>
    </xf>
    <xf numFmtId="165" fontId="19" fillId="0" borderId="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165" fontId="19" fillId="0" borderId="0" xfId="0" applyNumberFormat="1" applyFont="1" applyBorder="1" applyAlignment="1">
      <alignment horizontal="right" vertical="center"/>
    </xf>
    <xf numFmtId="165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165" fontId="19" fillId="0" borderId="5" xfId="0" applyNumberFormat="1" applyFont="1" applyBorder="1" applyAlignment="1">
      <alignment vertical="center"/>
    </xf>
    <xf numFmtId="3" fontId="19" fillId="6" borderId="1" xfId="0" applyNumberFormat="1" applyFont="1" applyFill="1" applyBorder="1" applyAlignment="1">
      <alignment horizontal="right" vertical="center"/>
    </xf>
    <xf numFmtId="165" fontId="19" fillId="6" borderId="1" xfId="0" applyNumberFormat="1" applyFont="1" applyFill="1" applyBorder="1" applyAlignment="1">
      <alignment horizontal="right" vertical="center"/>
    </xf>
    <xf numFmtId="165" fontId="19" fillId="6" borderId="4" xfId="0" applyNumberFormat="1" applyFont="1" applyFill="1" applyBorder="1" applyAlignment="1">
      <alignment horizontal="right" vertical="center"/>
    </xf>
    <xf numFmtId="3" fontId="21" fillId="6" borderId="1" xfId="0" applyNumberFormat="1" applyFont="1" applyFill="1" applyBorder="1" applyAlignment="1">
      <alignment vertical="center"/>
    </xf>
    <xf numFmtId="165" fontId="21" fillId="6" borderId="1" xfId="0" applyNumberFormat="1" applyFont="1" applyFill="1" applyBorder="1" applyAlignment="1">
      <alignment vertical="center"/>
    </xf>
    <xf numFmtId="165" fontId="21" fillId="6" borderId="4" xfId="0" applyNumberFormat="1" applyFont="1" applyFill="1" applyBorder="1" applyAlignment="1">
      <alignment vertical="center"/>
    </xf>
    <xf numFmtId="3" fontId="19" fillId="5" borderId="1" xfId="0" applyNumberFormat="1" applyFont="1" applyFill="1" applyBorder="1" applyAlignment="1">
      <alignment horizontal="right" vertical="center" wrapText="1"/>
    </xf>
    <xf numFmtId="165" fontId="19" fillId="5" borderId="1" xfId="0" applyNumberFormat="1" applyFont="1" applyFill="1" applyBorder="1" applyAlignment="1">
      <alignment horizontal="right" vertical="center" wrapText="1"/>
    </xf>
    <xf numFmtId="165" fontId="19" fillId="5" borderId="1" xfId="0" applyNumberFormat="1" applyFont="1" applyFill="1" applyBorder="1" applyAlignment="1">
      <alignment horizontal="right" vertical="center"/>
    </xf>
    <xf numFmtId="165" fontId="19" fillId="5" borderId="4" xfId="0" applyNumberFormat="1" applyFont="1" applyFill="1" applyBorder="1" applyAlignment="1">
      <alignment horizontal="right" vertical="center"/>
    </xf>
    <xf numFmtId="3" fontId="21" fillId="5" borderId="1" xfId="0" applyNumberFormat="1" applyFont="1" applyFill="1" applyBorder="1" applyAlignment="1">
      <alignment horizontal="right" vertical="center"/>
    </xf>
    <xf numFmtId="165" fontId="21" fillId="5" borderId="1" xfId="0" applyNumberFormat="1" applyFont="1" applyFill="1" applyBorder="1" applyAlignment="1">
      <alignment vertical="center"/>
    </xf>
    <xf numFmtId="3" fontId="21" fillId="5" borderId="1" xfId="0" applyNumberFormat="1" applyFont="1" applyFill="1" applyBorder="1" applyAlignment="1">
      <alignment vertical="center"/>
    </xf>
    <xf numFmtId="165" fontId="21" fillId="5" borderId="4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 applyProtection="1">
      <alignment horizontal="right" vertical="center" wrapText="1"/>
    </xf>
    <xf numFmtId="3" fontId="13" fillId="5" borderId="2" xfId="0" applyNumberFormat="1" applyFont="1" applyFill="1" applyBorder="1" applyAlignment="1" applyProtection="1">
      <alignment horizontal="right" vertical="center" wrapText="1"/>
    </xf>
    <xf numFmtId="3" fontId="13" fillId="5" borderId="3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5" xfId="0" applyFont="1" applyFill="1" applyBorder="1" applyAlignment="1" applyProtection="1">
      <alignment vertical="center" wrapText="1"/>
    </xf>
    <xf numFmtId="3" fontId="16" fillId="8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Border="1"/>
    <xf numFmtId="0" fontId="16" fillId="0" borderId="0" xfId="0" applyFont="1" applyAlignment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1" xfId="0" applyFont="1" applyBorder="1" applyAlignment="1">
      <alignment vertical="center"/>
    </xf>
    <xf numFmtId="3" fontId="21" fillId="6" borderId="4" xfId="0" applyNumberFormat="1" applyFont="1" applyFill="1" applyBorder="1" applyAlignment="1">
      <alignment horizontal="right" vertical="center" wrapText="1"/>
    </xf>
    <xf numFmtId="0" fontId="30" fillId="0" borderId="0" xfId="24" applyFont="1"/>
    <xf numFmtId="3" fontId="21" fillId="6" borderId="1" xfId="0" applyNumberFormat="1" applyFont="1" applyFill="1" applyBorder="1" applyAlignment="1">
      <alignment horizontal="right" vertical="center" wrapText="1"/>
    </xf>
    <xf numFmtId="166" fontId="21" fillId="5" borderId="1" xfId="8" applyNumberFormat="1" applyFont="1" applyFill="1" applyBorder="1" applyAlignment="1">
      <alignment horizontal="right" vertical="center"/>
    </xf>
    <xf numFmtId="166" fontId="16" fillId="0" borderId="1" xfId="0" applyNumberFormat="1" applyFont="1" applyBorder="1" applyAlignment="1" applyProtection="1">
      <alignment horizontal="right" vertical="center"/>
      <protection locked="0"/>
    </xf>
    <xf numFmtId="166" fontId="16" fillId="0" borderId="5" xfId="0" applyNumberFormat="1" applyFont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6" fillId="0" borderId="5" xfId="0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3" fontId="21" fillId="6" borderId="1" xfId="0" applyNumberFormat="1" applyFont="1" applyFill="1" applyBorder="1" applyAlignment="1">
      <alignment horizontal="right" vertical="center"/>
    </xf>
    <xf numFmtId="3" fontId="21" fillId="6" borderId="4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3" fontId="19" fillId="0" borderId="4" xfId="0" applyNumberFormat="1" applyFont="1" applyFill="1" applyBorder="1" applyAlignment="1">
      <alignment horizontal="right" vertical="center"/>
    </xf>
    <xf numFmtId="0" fontId="32" fillId="0" borderId="0" xfId="24" applyFont="1"/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3" fillId="0" borderId="0" xfId="24" applyFont="1"/>
    <xf numFmtId="0" fontId="21" fillId="0" borderId="1" xfId="0" applyFont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/>
    </xf>
    <xf numFmtId="0" fontId="34" fillId="0" borderId="0" xfId="24" applyFont="1" applyFill="1" applyBorder="1"/>
    <xf numFmtId="0" fontId="16" fillId="0" borderId="0" xfId="24" applyFont="1" applyFill="1" applyBorder="1"/>
    <xf numFmtId="0" fontId="19" fillId="0" borderId="0" xfId="24" applyFont="1" applyFill="1" applyBorder="1"/>
    <xf numFmtId="0" fontId="32" fillId="0" borderId="0" xfId="24" applyFont="1" applyFill="1" applyBorder="1"/>
    <xf numFmtId="3" fontId="17" fillId="5" borderId="1" xfId="0" applyNumberFormat="1" applyFont="1" applyFill="1" applyBorder="1" applyAlignment="1">
      <alignment horizontal="right" vertical="center"/>
    </xf>
    <xf numFmtId="3" fontId="17" fillId="5" borderId="4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center" wrapText="1"/>
    </xf>
    <xf numFmtId="0" fontId="16" fillId="6" borderId="1" xfId="0" applyFont="1" applyFill="1" applyBorder="1"/>
    <xf numFmtId="0" fontId="19" fillId="0" borderId="2" xfId="24" applyFont="1" applyBorder="1" applyAlignment="1">
      <alignment horizontal="left" vertical="center" wrapText="1"/>
    </xf>
    <xf numFmtId="0" fontId="19" fillId="0" borderId="1" xfId="24" applyFont="1" applyBorder="1" applyAlignment="1">
      <alignment horizontal="center" vertical="center" wrapText="1"/>
    </xf>
    <xf numFmtId="0" fontId="19" fillId="0" borderId="4" xfId="24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3" fontId="17" fillId="5" borderId="1" xfId="0" applyNumberFormat="1" applyFont="1" applyFill="1" applyBorder="1" applyAlignment="1">
      <alignment horizontal="right" vertical="center" wrapText="1"/>
    </xf>
    <xf numFmtId="0" fontId="35" fillId="0" borderId="0" xfId="24" applyFont="1"/>
    <xf numFmtId="3" fontId="16" fillId="0" borderId="1" xfId="0" applyNumberFormat="1" applyFont="1" applyFill="1" applyBorder="1" applyAlignment="1">
      <alignment horizontal="right" vertical="center" wrapText="1"/>
    </xf>
    <xf numFmtId="3" fontId="16" fillId="6" borderId="1" xfId="0" applyNumberFormat="1" applyFont="1" applyFill="1" applyBorder="1" applyAlignment="1">
      <alignment horizontal="right" vertical="center" wrapText="1"/>
    </xf>
    <xf numFmtId="3" fontId="17" fillId="5" borderId="4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right" vertical="center" wrapText="1"/>
    </xf>
    <xf numFmtId="3" fontId="16" fillId="6" borderId="4" xfId="0" applyNumberFormat="1" applyFont="1" applyFill="1" applyBorder="1" applyAlignment="1">
      <alignment horizontal="right" vertical="center" wrapText="1"/>
    </xf>
    <xf numFmtId="3" fontId="16" fillId="0" borderId="5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0" fontId="16" fillId="0" borderId="0" xfId="7" applyFont="1"/>
    <xf numFmtId="0" fontId="17" fillId="0" borderId="13" xfId="7" applyFont="1" applyBorder="1" applyAlignment="1">
      <alignment horizontal="right" vertical="center"/>
    </xf>
    <xf numFmtId="0" fontId="16" fillId="0" borderId="0" xfId="7" applyFont="1" applyAlignment="1">
      <alignment vertical="center" wrapText="1"/>
    </xf>
    <xf numFmtId="0" fontId="16" fillId="0" borderId="0" xfId="7" applyFont="1" applyFill="1" applyAlignment="1">
      <alignment vertical="center" wrapText="1"/>
    </xf>
    <xf numFmtId="0" fontId="16" fillId="0" borderId="0" xfId="7" applyFont="1" applyFill="1" applyBorder="1" applyAlignment="1">
      <alignment vertical="center"/>
    </xf>
    <xf numFmtId="165" fontId="17" fillId="5" borderId="1" xfId="0" applyNumberFormat="1" applyFont="1" applyFill="1" applyBorder="1" applyAlignment="1">
      <alignment horizontal="center" vertical="center" wrapText="1"/>
    </xf>
    <xf numFmtId="0" fontId="16" fillId="0" borderId="0" xfId="16" applyFont="1" applyAlignment="1">
      <alignment vertical="center" wrapText="1"/>
    </xf>
    <xf numFmtId="0" fontId="16" fillId="0" borderId="0" xfId="16" applyFont="1" applyFill="1" applyBorder="1" applyAlignment="1">
      <alignment vertical="center"/>
    </xf>
    <xf numFmtId="3" fontId="19" fillId="0" borderId="0" xfId="16" applyNumberFormat="1" applyFont="1" applyFill="1" applyBorder="1" applyAlignment="1">
      <alignment horizontal="right" vertical="center"/>
    </xf>
    <xf numFmtId="3" fontId="19" fillId="0" borderId="0" xfId="16" applyNumberFormat="1" applyFont="1" applyFill="1" applyBorder="1" applyAlignment="1"/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0" xfId="16" applyFont="1" applyFill="1" applyBorder="1" applyAlignment="1"/>
    <xf numFmtId="165" fontId="16" fillId="8" borderId="1" xfId="0" applyNumberFormat="1" applyFont="1" applyFill="1" applyBorder="1" applyAlignment="1">
      <alignment horizontal="center" vertical="center" wrapText="1"/>
    </xf>
    <xf numFmtId="3" fontId="16" fillId="0" borderId="0" xfId="16" applyNumberFormat="1" applyFont="1" applyFill="1" applyBorder="1" applyAlignment="1">
      <alignment horizontal="center"/>
    </xf>
    <xf numFmtId="165" fontId="16" fillId="0" borderId="5" xfId="0" applyNumberFormat="1" applyFont="1" applyFill="1" applyBorder="1" applyAlignment="1">
      <alignment horizontal="center" vertical="center" wrapText="1"/>
    </xf>
    <xf numFmtId="0" fontId="27" fillId="0" borderId="0" xfId="7" applyFont="1" applyAlignment="1">
      <alignment vertical="center" wrapText="1"/>
    </xf>
    <xf numFmtId="0" fontId="16" fillId="0" borderId="0" xfId="7" applyFont="1" applyFill="1" applyBorder="1"/>
    <xf numFmtId="0" fontId="16" fillId="0" borderId="0" xfId="7" applyFont="1" applyFill="1" applyBorder="1" applyAlignment="1"/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0" xfId="16" applyFont="1" applyAlignment="1">
      <alignment vertical="center" wrapText="1"/>
    </xf>
    <xf numFmtId="0" fontId="19" fillId="0" borderId="0" xfId="16" applyFont="1" applyFill="1" applyBorder="1" applyAlignment="1">
      <alignment vertical="center"/>
    </xf>
    <xf numFmtId="0" fontId="19" fillId="0" borderId="0" xfId="16" applyFont="1" applyFill="1" applyBorder="1" applyAlignment="1"/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4" xfId="0" applyNumberFormat="1" applyFont="1" applyFill="1" applyBorder="1" applyAlignment="1">
      <alignment horizontal="right" vertical="center" wrapText="1"/>
    </xf>
    <xf numFmtId="0" fontId="22" fillId="6" borderId="2" xfId="0" applyFont="1" applyFill="1" applyBorder="1" applyAlignment="1">
      <alignment vertical="center" wrapText="1"/>
    </xf>
    <xf numFmtId="165" fontId="22" fillId="6" borderId="1" xfId="0" applyNumberFormat="1" applyFont="1" applyFill="1" applyBorder="1" applyAlignment="1">
      <alignment horizontal="center" vertical="center" wrapText="1"/>
    </xf>
    <xf numFmtId="0" fontId="22" fillId="0" borderId="0" xfId="16" applyFont="1" applyAlignment="1">
      <alignment vertical="center" wrapText="1"/>
    </xf>
    <xf numFmtId="0" fontId="22" fillId="0" borderId="0" xfId="16" applyFont="1" applyFill="1" applyBorder="1" applyAlignment="1">
      <alignment vertical="center"/>
    </xf>
    <xf numFmtId="3" fontId="21" fillId="0" borderId="0" xfId="16" applyNumberFormat="1" applyFont="1" applyFill="1" applyBorder="1" applyAlignment="1"/>
    <xf numFmtId="0" fontId="22" fillId="0" borderId="0" xfId="16" applyFont="1" applyFill="1" applyBorder="1" applyAlignment="1"/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3" fontId="22" fillId="0" borderId="1" xfId="0" applyNumberFormat="1" applyFont="1" applyBorder="1" applyAlignment="1">
      <alignment vertical="center"/>
    </xf>
    <xf numFmtId="166" fontId="19" fillId="0" borderId="1" xfId="0" applyNumberFormat="1" applyFont="1" applyBorder="1" applyAlignment="1" applyProtection="1">
      <alignment horizontal="right" vertical="center"/>
      <protection locked="0"/>
    </xf>
    <xf numFmtId="0" fontId="25" fillId="0" borderId="4" xfId="0" applyFont="1" applyFill="1" applyBorder="1" applyAlignment="1">
      <alignment horizontal="center" vertical="center" textRotation="90"/>
    </xf>
    <xf numFmtId="3" fontId="17" fillId="5" borderId="1" xfId="0" applyNumberFormat="1" applyFont="1" applyFill="1" applyBorder="1" applyAlignment="1">
      <alignment vertical="center"/>
    </xf>
    <xf numFmtId="3" fontId="17" fillId="5" borderId="4" xfId="0" applyNumberFormat="1" applyFont="1" applyFill="1" applyBorder="1" applyAlignment="1">
      <alignment vertical="center"/>
    </xf>
    <xf numFmtId="1" fontId="19" fillId="6" borderId="1" xfId="0" applyNumberFormat="1" applyFont="1" applyFill="1" applyBorder="1"/>
    <xf numFmtId="1" fontId="19" fillId="6" borderId="4" xfId="0" applyNumberFormat="1" applyFont="1" applyFill="1" applyBorder="1"/>
    <xf numFmtId="0" fontId="16" fillId="0" borderId="2" xfId="0" applyFont="1" applyBorder="1"/>
    <xf numFmtId="0" fontId="16" fillId="0" borderId="1" xfId="0" applyFont="1" applyFill="1" applyBorder="1" applyAlignment="1">
      <alignment vertical="center"/>
    </xf>
    <xf numFmtId="1" fontId="16" fillId="0" borderId="1" xfId="0" applyNumberFormat="1" applyFont="1" applyBorder="1"/>
    <xf numFmtId="0" fontId="19" fillId="0" borderId="2" xfId="0" applyFont="1" applyBorder="1"/>
    <xf numFmtId="0" fontId="19" fillId="0" borderId="1" xfId="0" applyFont="1" applyFill="1" applyBorder="1" applyAlignment="1">
      <alignment vertical="center"/>
    </xf>
    <xf numFmtId="0" fontId="16" fillId="0" borderId="3" xfId="0" applyFont="1" applyBorder="1"/>
    <xf numFmtId="0" fontId="16" fillId="0" borderId="5" xfId="0" applyFont="1" applyFill="1" applyBorder="1" applyAlignment="1">
      <alignment vertical="center"/>
    </xf>
    <xf numFmtId="1" fontId="19" fillId="0" borderId="1" xfId="0" applyNumberFormat="1" applyFont="1" applyBorder="1"/>
    <xf numFmtId="1" fontId="16" fillId="0" borderId="4" xfId="0" applyNumberFormat="1" applyFont="1" applyBorder="1"/>
    <xf numFmtId="1" fontId="19" fillId="0" borderId="4" xfId="0" applyNumberFormat="1" applyFont="1" applyBorder="1"/>
    <xf numFmtId="1" fontId="16" fillId="0" borderId="5" xfId="0" applyNumberFormat="1" applyFont="1" applyBorder="1"/>
    <xf numFmtId="1" fontId="16" fillId="0" borderId="6" xfId="0" applyNumberFormat="1" applyFont="1" applyBorder="1"/>
    <xf numFmtId="3" fontId="19" fillId="6" borderId="1" xfId="0" applyNumberFormat="1" applyFont="1" applyFill="1" applyBorder="1" applyAlignment="1">
      <alignment vertical="center"/>
    </xf>
    <xf numFmtId="3" fontId="19" fillId="6" borderId="4" xfId="0" applyNumberFormat="1" applyFont="1" applyFill="1" applyBorder="1" applyAlignment="1">
      <alignment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21" fillId="5" borderId="4" xfId="0" applyNumberFormat="1" applyFont="1" applyFill="1" applyBorder="1" applyAlignment="1">
      <alignment vertical="center"/>
    </xf>
    <xf numFmtId="0" fontId="22" fillId="0" borderId="0" xfId="0" applyFont="1"/>
    <xf numFmtId="3" fontId="19" fillId="0" borderId="1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3" fontId="16" fillId="0" borderId="1" xfId="0" applyNumberFormat="1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textRotation="90"/>
    </xf>
    <xf numFmtId="0" fontId="25" fillId="0" borderId="4" xfId="0" applyFont="1" applyFill="1" applyBorder="1" applyAlignment="1">
      <alignment horizontal="center" vertical="center" textRotation="90" wrapText="1"/>
    </xf>
    <xf numFmtId="0" fontId="19" fillId="6" borderId="2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17" fillId="0" borderId="13" xfId="7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4" fontId="26" fillId="0" borderId="4" xfId="0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65" fontId="21" fillId="5" borderId="1" xfId="0" applyNumberFormat="1" applyFont="1" applyFill="1" applyBorder="1" applyAlignment="1">
      <alignment horizontal="right" vertical="center"/>
    </xf>
    <xf numFmtId="165" fontId="21" fillId="5" borderId="4" xfId="0" applyNumberFormat="1" applyFont="1" applyFill="1" applyBorder="1" applyAlignment="1">
      <alignment horizontal="right" vertical="center"/>
    </xf>
    <xf numFmtId="165" fontId="19" fillId="6" borderId="1" xfId="0" applyNumberFormat="1" applyFont="1" applyFill="1" applyBorder="1" applyAlignment="1">
      <alignment vertical="center"/>
    </xf>
    <xf numFmtId="165" fontId="19" fillId="6" borderId="4" xfId="0" applyNumberFormat="1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165" fontId="16" fillId="0" borderId="1" xfId="0" applyNumberFormat="1" applyFont="1" applyFill="1" applyBorder="1" applyAlignment="1">
      <alignment vertical="center"/>
    </xf>
    <xf numFmtId="165" fontId="16" fillId="0" borderId="4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vertical="center"/>
    </xf>
    <xf numFmtId="165" fontId="19" fillId="0" borderId="4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3" fontId="16" fillId="0" borderId="5" xfId="0" applyNumberFormat="1" applyFont="1" applyFill="1" applyBorder="1" applyAlignment="1">
      <alignment vertical="center"/>
    </xf>
    <xf numFmtId="165" fontId="16" fillId="0" borderId="5" xfId="0" applyNumberFormat="1" applyFont="1" applyFill="1" applyBorder="1" applyAlignment="1">
      <alignment vertical="center"/>
    </xf>
    <xf numFmtId="165" fontId="16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3" fontId="16" fillId="0" borderId="0" xfId="7" applyNumberFormat="1" applyFont="1" applyAlignment="1">
      <alignment vertical="center"/>
    </xf>
    <xf numFmtId="3" fontId="21" fillId="0" borderId="0" xfId="7" applyNumberFormat="1" applyFont="1" applyFill="1" applyAlignment="1">
      <alignment horizontal="center" vertical="center"/>
    </xf>
    <xf numFmtId="3" fontId="21" fillId="0" borderId="0" xfId="7" applyNumberFormat="1" applyFont="1" applyAlignment="1">
      <alignment horizontal="center" vertical="center"/>
    </xf>
    <xf numFmtId="3" fontId="16" fillId="0" borderId="0" xfId="7" applyNumberFormat="1" applyFont="1" applyFill="1" applyAlignment="1">
      <alignment vertical="center"/>
    </xf>
    <xf numFmtId="3" fontId="25" fillId="0" borderId="1" xfId="7" applyNumberFormat="1" applyFont="1" applyBorder="1" applyAlignment="1">
      <alignment horizontal="center" vertical="center" wrapText="1"/>
    </xf>
    <xf numFmtId="3" fontId="25" fillId="0" borderId="1" xfId="7" applyNumberFormat="1" applyFont="1" applyFill="1" applyBorder="1" applyAlignment="1">
      <alignment horizontal="center" vertical="center" wrapText="1"/>
    </xf>
    <xf numFmtId="0" fontId="25" fillId="0" borderId="4" xfId="7" applyFont="1" applyBorder="1" applyAlignment="1">
      <alignment horizontal="center" vertical="center" wrapText="1"/>
    </xf>
    <xf numFmtId="0" fontId="16" fillId="5" borderId="2" xfId="16" applyFont="1" applyFill="1" applyBorder="1"/>
    <xf numFmtId="0" fontId="14" fillId="5" borderId="1" xfId="16" applyFont="1" applyFill="1" applyBorder="1" applyAlignment="1" applyProtection="1">
      <alignment horizontal="center" vertical="center" wrapText="1"/>
    </xf>
    <xf numFmtId="3" fontId="14" fillId="5" borderId="1" xfId="16" applyNumberFormat="1" applyFont="1" applyFill="1" applyBorder="1" applyAlignment="1" applyProtection="1">
      <alignment horizontal="center" vertical="center" wrapText="1"/>
    </xf>
    <xf numFmtId="3" fontId="14" fillId="5" borderId="4" xfId="16" applyNumberFormat="1" applyFont="1" applyFill="1" applyBorder="1" applyAlignment="1" applyProtection="1">
      <alignment horizontal="center" vertical="center" wrapText="1"/>
    </xf>
    <xf numFmtId="3" fontId="19" fillId="0" borderId="0" xfId="7" applyNumberFormat="1" applyFont="1" applyAlignment="1">
      <alignment horizontal="right" vertical="center"/>
    </xf>
    <xf numFmtId="3" fontId="19" fillId="0" borderId="0" xfId="7" applyNumberFormat="1" applyFont="1" applyAlignment="1">
      <alignment vertical="center"/>
    </xf>
    <xf numFmtId="3" fontId="16" fillId="0" borderId="0" xfId="7" applyNumberFormat="1" applyFont="1" applyAlignment="1">
      <alignment horizontal="right" vertical="center"/>
    </xf>
    <xf numFmtId="3" fontId="16" fillId="0" borderId="0" xfId="7" applyNumberFormat="1" applyFont="1" applyAlignment="1">
      <alignment horizontal="center" vertical="center"/>
    </xf>
    <xf numFmtId="3" fontId="16" fillId="0" borderId="0" xfId="7" applyNumberFormat="1" applyFont="1" applyAlignment="1">
      <alignment horizontal="left" vertical="top" wrapText="1"/>
    </xf>
    <xf numFmtId="0" fontId="16" fillId="0" borderId="0" xfId="16" applyFont="1" applyFill="1"/>
    <xf numFmtId="3" fontId="19" fillId="0" borderId="1" xfId="7" applyNumberFormat="1" applyFont="1" applyFill="1" applyBorder="1" applyAlignment="1">
      <alignment horizontal="center" vertical="center" wrapText="1"/>
    </xf>
    <xf numFmtId="3" fontId="19" fillId="0" borderId="4" xfId="7" applyNumberFormat="1" applyFont="1" applyFill="1" applyBorder="1" applyAlignment="1">
      <alignment horizontal="center" vertical="center" wrapText="1"/>
    </xf>
    <xf numFmtId="0" fontId="17" fillId="5" borderId="2" xfId="7" quotePrefix="1" applyNumberFormat="1" applyFont="1" applyFill="1" applyBorder="1" applyAlignment="1">
      <alignment horizontal="center" vertical="center"/>
    </xf>
    <xf numFmtId="3" fontId="17" fillId="5" borderId="1" xfId="7" applyNumberFormat="1" applyFont="1" applyFill="1" applyBorder="1" applyAlignment="1">
      <alignment horizontal="left" vertical="center" wrapText="1"/>
    </xf>
    <xf numFmtId="3" fontId="17" fillId="5" borderId="1" xfId="7" applyNumberFormat="1" applyFont="1" applyFill="1" applyBorder="1" applyAlignment="1">
      <alignment horizontal="right" vertical="center" wrapText="1"/>
    </xf>
    <xf numFmtId="3" fontId="21" fillId="5" borderId="1" xfId="7" applyNumberFormat="1" applyFont="1" applyFill="1" applyBorder="1" applyAlignment="1">
      <alignment horizontal="right" vertical="center"/>
    </xf>
    <xf numFmtId="165" fontId="21" fillId="5" borderId="4" xfId="7" applyNumberFormat="1" applyFont="1" applyFill="1" applyBorder="1" applyAlignment="1">
      <alignment horizontal="right" vertical="center"/>
    </xf>
    <xf numFmtId="0" fontId="19" fillId="0" borderId="0" xfId="16" applyFont="1" applyFill="1"/>
    <xf numFmtId="3" fontId="21" fillId="0" borderId="1" xfId="7" applyNumberFormat="1" applyFont="1" applyFill="1" applyBorder="1" applyAlignment="1">
      <alignment horizontal="right" vertical="center"/>
    </xf>
    <xf numFmtId="165" fontId="21" fillId="0" borderId="4" xfId="7" applyNumberFormat="1" applyFont="1" applyFill="1" applyBorder="1" applyAlignment="1">
      <alignment horizontal="right" vertical="center"/>
    </xf>
    <xf numFmtId="3" fontId="21" fillId="0" borderId="5" xfId="7" applyNumberFormat="1" applyFont="1" applyFill="1" applyBorder="1" applyAlignment="1">
      <alignment horizontal="right" vertical="center"/>
    </xf>
    <xf numFmtId="165" fontId="21" fillId="0" borderId="6" xfId="7" applyNumberFormat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0" fontId="16" fillId="0" borderId="0" xfId="7" applyFont="1" applyFill="1" applyAlignment="1">
      <alignment vertical="center"/>
    </xf>
    <xf numFmtId="3" fontId="21" fillId="0" borderId="1" xfId="7" applyNumberFormat="1" applyFont="1" applyBorder="1" applyAlignment="1">
      <alignment horizontal="center" vertical="center" wrapText="1"/>
    </xf>
    <xf numFmtId="3" fontId="21" fillId="0" borderId="4" xfId="7" applyNumberFormat="1" applyFont="1" applyBorder="1" applyAlignment="1">
      <alignment horizontal="center" vertical="center" wrapText="1"/>
    </xf>
    <xf numFmtId="0" fontId="16" fillId="0" borderId="2" xfId="7" applyFont="1" applyBorder="1" applyAlignment="1">
      <alignment horizontal="center" vertical="center"/>
    </xf>
    <xf numFmtId="0" fontId="22" fillId="0" borderId="1" xfId="7" applyFont="1" applyBorder="1" applyAlignment="1">
      <alignment vertical="center"/>
    </xf>
    <xf numFmtId="3" fontId="22" fillId="0" borderId="1" xfId="7" applyNumberFormat="1" applyFont="1" applyBorder="1" applyAlignment="1">
      <alignment vertical="center"/>
    </xf>
    <xf numFmtId="165" fontId="22" fillId="0" borderId="4" xfId="7" applyNumberFormat="1" applyFont="1" applyBorder="1" applyAlignment="1">
      <alignment vertical="center"/>
    </xf>
    <xf numFmtId="0" fontId="22" fillId="0" borderId="1" xfId="7" applyFont="1" applyBorder="1" applyAlignment="1">
      <alignment vertical="center" wrapText="1"/>
    </xf>
    <xf numFmtId="0" fontId="22" fillId="0" borderId="1" xfId="7" applyFont="1" applyBorder="1" applyAlignment="1" applyProtection="1">
      <alignment vertical="center" wrapText="1"/>
    </xf>
    <xf numFmtId="0" fontId="16" fillId="5" borderId="3" xfId="7" applyFont="1" applyFill="1" applyBorder="1" applyAlignment="1">
      <alignment horizontal="center" vertical="center"/>
    </xf>
    <xf numFmtId="0" fontId="21" fillId="5" borderId="5" xfId="7" applyFont="1" applyFill="1" applyBorder="1" applyAlignment="1">
      <alignment vertical="center"/>
    </xf>
    <xf numFmtId="3" fontId="21" fillId="5" borderId="5" xfId="7" applyNumberFormat="1" applyFont="1" applyFill="1" applyBorder="1" applyAlignment="1">
      <alignment vertical="center"/>
    </xf>
    <xf numFmtId="3" fontId="22" fillId="5" borderId="5" xfId="7" applyNumberFormat="1" applyFont="1" applyFill="1" applyBorder="1" applyAlignment="1">
      <alignment vertical="center"/>
    </xf>
    <xf numFmtId="165" fontId="22" fillId="5" borderId="6" xfId="7" applyNumberFormat="1" applyFont="1" applyFill="1" applyBorder="1" applyAlignment="1">
      <alignment vertical="center"/>
    </xf>
    <xf numFmtId="0" fontId="16" fillId="0" borderId="0" xfId="7" applyFont="1" applyAlignment="1">
      <alignment horizontal="center" vertical="center"/>
    </xf>
    <xf numFmtId="3" fontId="16" fillId="0" borderId="0" xfId="7" applyNumberFormat="1" applyFont="1" applyBorder="1" applyAlignment="1">
      <alignment horizontal="right" vertical="center"/>
    </xf>
    <xf numFmtId="0" fontId="16" fillId="0" borderId="0" xfId="7" applyFont="1" applyBorder="1" applyAlignment="1">
      <alignment vertical="center"/>
    </xf>
    <xf numFmtId="3" fontId="16" fillId="0" borderId="0" xfId="7" applyNumberFormat="1" applyFont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165" fontId="21" fillId="5" borderId="1" xfId="0" applyNumberFormat="1" applyFont="1" applyFill="1" applyBorder="1" applyAlignment="1">
      <alignment horizontal="right" vertical="center" wrapText="1"/>
    </xf>
    <xf numFmtId="0" fontId="21" fillId="0" borderId="0" xfId="0" applyFont="1" applyBorder="1"/>
    <xf numFmtId="0" fontId="16" fillId="0" borderId="2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16" fillId="0" borderId="1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/>
    </xf>
    <xf numFmtId="3" fontId="16" fillId="0" borderId="0" xfId="0" applyNumberFormat="1" applyFont="1"/>
    <xf numFmtId="3" fontId="16" fillId="0" borderId="0" xfId="0" applyNumberFormat="1" applyFont="1" applyFill="1"/>
    <xf numFmtId="3" fontId="16" fillId="0" borderId="0" xfId="0" applyNumberFormat="1" applyFont="1" applyFill="1" applyBorder="1"/>
    <xf numFmtId="0" fontId="16" fillId="0" borderId="0" xfId="0" applyFont="1" applyFill="1" applyBorder="1"/>
    <xf numFmtId="165" fontId="19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3" fontId="19" fillId="5" borderId="1" xfId="0" applyNumberFormat="1" applyFont="1" applyFill="1" applyBorder="1" applyAlignment="1">
      <alignment vertical="center"/>
    </xf>
    <xf numFmtId="3" fontId="19" fillId="5" borderId="4" xfId="0" applyNumberFormat="1" applyFont="1" applyFill="1" applyBorder="1" applyAlignment="1">
      <alignment vertical="center"/>
    </xf>
    <xf numFmtId="3" fontId="17" fillId="0" borderId="0" xfId="0" applyNumberFormat="1" applyFont="1" applyAlignment="1"/>
    <xf numFmtId="3" fontId="19" fillId="6" borderId="1" xfId="0" applyNumberFormat="1" applyFont="1" applyFill="1" applyBorder="1"/>
    <xf numFmtId="3" fontId="19" fillId="6" borderId="4" xfId="0" applyNumberFormat="1" applyFont="1" applyFill="1" applyBorder="1"/>
    <xf numFmtId="3" fontId="16" fillId="0" borderId="2" xfId="0" applyNumberFormat="1" applyFont="1" applyBorder="1"/>
    <xf numFmtId="3" fontId="19" fillId="0" borderId="2" xfId="0" applyNumberFormat="1" applyFont="1" applyBorder="1"/>
    <xf numFmtId="3" fontId="19" fillId="0" borderId="0" xfId="0" applyNumberFormat="1" applyFont="1"/>
    <xf numFmtId="3" fontId="16" fillId="0" borderId="3" xfId="0" applyNumberFormat="1" applyFont="1" applyBorder="1"/>
    <xf numFmtId="3" fontId="16" fillId="0" borderId="1" xfId="0" applyNumberFormat="1" applyFont="1" applyBorder="1"/>
    <xf numFmtId="3" fontId="16" fillId="0" borderId="4" xfId="0" applyNumberFormat="1" applyFont="1" applyBorder="1"/>
    <xf numFmtId="3" fontId="19" fillId="0" borderId="1" xfId="0" applyNumberFormat="1" applyFont="1" applyBorder="1"/>
    <xf numFmtId="3" fontId="19" fillId="0" borderId="4" xfId="0" applyNumberFormat="1" applyFont="1" applyBorder="1"/>
    <xf numFmtId="3" fontId="16" fillId="0" borderId="5" xfId="0" applyNumberFormat="1" applyFont="1" applyBorder="1"/>
    <xf numFmtId="3" fontId="16" fillId="0" borderId="6" xfId="0" applyNumberFormat="1" applyFont="1" applyBorder="1"/>
    <xf numFmtId="3" fontId="21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 applyProtection="1">
      <alignment horizontal="right" vertical="center"/>
    </xf>
    <xf numFmtId="165" fontId="22" fillId="0" borderId="1" xfId="0" applyNumberFormat="1" applyFont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 applyProtection="1">
      <alignment horizontal="left" vertical="center" wrapText="1"/>
    </xf>
    <xf numFmtId="0" fontId="16" fillId="5" borderId="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left" vertical="center"/>
    </xf>
    <xf numFmtId="3" fontId="21" fillId="5" borderId="5" xfId="0" applyNumberFormat="1" applyFont="1" applyFill="1" applyBorder="1" applyAlignment="1">
      <alignment horizontal="right" vertical="center"/>
    </xf>
    <xf numFmtId="165" fontId="21" fillId="5" borderId="5" xfId="0" applyNumberFormat="1" applyFont="1" applyFill="1" applyBorder="1" applyAlignment="1">
      <alignment horizontal="right" vertical="center"/>
    </xf>
    <xf numFmtId="165" fontId="21" fillId="5" borderId="6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vertical="center"/>
    </xf>
    <xf numFmtId="165" fontId="22" fillId="0" borderId="1" xfId="0" applyNumberFormat="1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0" fontId="22" fillId="0" borderId="1" xfId="0" applyFont="1" applyBorder="1" applyAlignment="1" applyProtection="1">
      <alignment vertical="center" wrapText="1"/>
    </xf>
    <xf numFmtId="0" fontId="22" fillId="5" borderId="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22" fillId="5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vertical="center"/>
    </xf>
    <xf numFmtId="3" fontId="21" fillId="5" borderId="5" xfId="0" applyNumberFormat="1" applyFont="1" applyFill="1" applyBorder="1" applyAlignment="1">
      <alignment vertical="center"/>
    </xf>
    <xf numFmtId="165" fontId="21" fillId="5" borderId="5" xfId="0" applyNumberFormat="1" applyFont="1" applyFill="1" applyBorder="1" applyAlignment="1">
      <alignment vertical="center"/>
    </xf>
    <xf numFmtId="165" fontId="21" fillId="5" borderId="6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vertical="center" wrapText="1"/>
    </xf>
    <xf numFmtId="0" fontId="14" fillId="0" borderId="4" xfId="0" applyFont="1" applyFill="1" applyBorder="1" applyAlignment="1" applyProtection="1">
      <alignment vertical="center" wrapText="1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1" fillId="0" borderId="0" xfId="0" quotePrefix="1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21" fillId="5" borderId="1" xfId="0" applyNumberFormat="1" applyFont="1" applyFill="1" applyBorder="1" applyAlignment="1">
      <alignment vertical="center" wrapText="1"/>
    </xf>
    <xf numFmtId="165" fontId="21" fillId="5" borderId="1" xfId="0" applyNumberFormat="1" applyFont="1" applyFill="1" applyBorder="1" applyAlignment="1">
      <alignment vertical="center" wrapText="1"/>
    </xf>
    <xf numFmtId="165" fontId="21" fillId="5" borderId="4" xfId="0" applyNumberFormat="1" applyFont="1" applyFill="1" applyBorder="1" applyAlignment="1">
      <alignment vertical="center" wrapText="1"/>
    </xf>
    <xf numFmtId="165" fontId="16" fillId="2" borderId="1" xfId="0" applyNumberFormat="1" applyFont="1" applyFill="1" applyBorder="1" applyAlignment="1">
      <alignment horizontal="right" vertical="center"/>
    </xf>
    <xf numFmtId="165" fontId="16" fillId="2" borderId="4" xfId="0" applyNumberFormat="1" applyFont="1" applyFill="1" applyBorder="1" applyAlignment="1">
      <alignment horizontal="right" vertical="center"/>
    </xf>
    <xf numFmtId="165" fontId="19" fillId="2" borderId="1" xfId="0" applyNumberFormat="1" applyFont="1" applyFill="1" applyBorder="1" applyAlignment="1">
      <alignment horizontal="right" vertical="center"/>
    </xf>
    <xf numFmtId="165" fontId="19" fillId="2" borderId="4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5" fontId="16" fillId="2" borderId="5" xfId="0" applyNumberFormat="1" applyFont="1" applyFill="1" applyBorder="1" applyAlignment="1">
      <alignment horizontal="right" vertical="center"/>
    </xf>
    <xf numFmtId="165" fontId="16" fillId="2" borderId="6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 applyProtection="1">
      <alignment horizontal="right" vertical="center"/>
    </xf>
    <xf numFmtId="165" fontId="16" fillId="0" borderId="0" xfId="0" applyNumberFormat="1" applyFont="1" applyAlignment="1">
      <alignment vertical="center"/>
    </xf>
    <xf numFmtId="165" fontId="21" fillId="0" borderId="1" xfId="5" applyNumberFormat="1" applyFont="1" applyFill="1" applyBorder="1" applyAlignment="1">
      <alignment horizontal="right" vertical="center"/>
    </xf>
    <xf numFmtId="165" fontId="21" fillId="5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right" vertical="center"/>
    </xf>
    <xf numFmtId="165" fontId="19" fillId="0" borderId="1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3" fontId="19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Border="1" applyAlignment="1">
      <alignment horizontal="right" vertical="center"/>
    </xf>
    <xf numFmtId="10" fontId="16" fillId="0" borderId="0" xfId="0" applyNumberFormat="1" applyFont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 wrapText="1"/>
    </xf>
    <xf numFmtId="165" fontId="21" fillId="0" borderId="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22" fillId="0" borderId="0" xfId="0" applyNumberFormat="1" applyFont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65" fontId="21" fillId="4" borderId="4" xfId="0" applyNumberFormat="1" applyFont="1" applyFill="1" applyBorder="1" applyAlignment="1">
      <alignment vertical="center"/>
    </xf>
    <xf numFmtId="165" fontId="22" fillId="0" borderId="0" xfId="0" applyNumberFormat="1" applyFont="1" applyAlignment="1">
      <alignment vertical="center"/>
    </xf>
    <xf numFmtId="10" fontId="19" fillId="6" borderId="1" xfId="0" applyNumberFormat="1" applyFont="1" applyFill="1" applyBorder="1" applyAlignment="1">
      <alignment horizontal="right" vertical="center"/>
    </xf>
    <xf numFmtId="165" fontId="16" fillId="0" borderId="4" xfId="0" applyNumberFormat="1" applyFont="1" applyBorder="1" applyAlignment="1">
      <alignment vertical="center"/>
    </xf>
    <xf numFmtId="165" fontId="19" fillId="0" borderId="4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65" fontId="16" fillId="0" borderId="6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center" vertical="center"/>
    </xf>
    <xf numFmtId="3" fontId="21" fillId="0" borderId="1" xfId="14" applyNumberFormat="1" applyFont="1" applyFill="1" applyBorder="1" applyAlignment="1">
      <alignment vertical="center"/>
    </xf>
    <xf numFmtId="3" fontId="21" fillId="5" borderId="1" xfId="0" applyNumberFormat="1" applyFont="1" applyFill="1" applyBorder="1" applyAlignment="1" applyProtection="1">
      <alignment horizontal="right" vertical="center"/>
    </xf>
    <xf numFmtId="3" fontId="19" fillId="6" borderId="1" xfId="0" applyNumberFormat="1" applyFont="1" applyFill="1" applyBorder="1" applyAlignment="1" applyProtection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0" fontId="34" fillId="0" borderId="1" xfId="0" applyNumberFormat="1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3" fontId="21" fillId="0" borderId="1" xfId="4" applyNumberFormat="1" applyFont="1" applyFill="1" applyBorder="1" applyAlignment="1">
      <alignment horizontal="right" vertical="center"/>
    </xf>
    <xf numFmtId="3" fontId="21" fillId="0" borderId="1" xfId="3" applyNumberFormat="1" applyFont="1" applyFill="1" applyBorder="1" applyAlignment="1">
      <alignment horizontal="right" vertical="center"/>
    </xf>
    <xf numFmtId="165" fontId="19" fillId="0" borderId="5" xfId="0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3" fontId="21" fillId="0" borderId="1" xfId="4" applyNumberFormat="1" applyFont="1" applyFill="1" applyBorder="1" applyAlignment="1">
      <alignment vertical="center"/>
    </xf>
    <xf numFmtId="165" fontId="21" fillId="5" borderId="1" xfId="5" applyNumberFormat="1" applyFont="1" applyFill="1" applyBorder="1" applyAlignment="1">
      <alignment horizontal="right" vertical="center"/>
    </xf>
    <xf numFmtId="165" fontId="19" fillId="6" borderId="1" xfId="5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165" fontId="19" fillId="0" borderId="1" xfId="0" applyNumberFormat="1" applyFont="1" applyFill="1" applyBorder="1" applyAlignment="1" applyProtection="1">
      <alignment horizontal="right" vertical="center"/>
    </xf>
    <xf numFmtId="165" fontId="19" fillId="6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165" fontId="19" fillId="0" borderId="5" xfId="0" applyNumberFormat="1" applyFont="1" applyFill="1" applyBorder="1" applyAlignment="1" applyProtection="1">
      <alignment horizontal="right" vertical="center"/>
    </xf>
    <xf numFmtId="3" fontId="16" fillId="0" borderId="0" xfId="0" applyNumberFormat="1" applyFont="1" applyBorder="1" applyAlignment="1" applyProtection="1">
      <alignment vertical="center"/>
    </xf>
    <xf numFmtId="3" fontId="19" fillId="0" borderId="0" xfId="0" applyNumberFormat="1" applyFont="1" applyBorder="1" applyAlignment="1" applyProtection="1">
      <alignment horizontal="right" vertical="center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 applyProtection="1">
      <alignment horizontal="right" vertical="center"/>
    </xf>
    <xf numFmtId="3" fontId="19" fillId="0" borderId="1" xfId="0" applyNumberFormat="1" applyFont="1" applyBorder="1" applyAlignment="1" applyProtection="1">
      <alignment horizontal="right" vertical="center"/>
    </xf>
    <xf numFmtId="3" fontId="16" fillId="0" borderId="5" xfId="0" applyNumberFormat="1" applyFont="1" applyBorder="1" applyAlignment="1" applyProtection="1">
      <alignment horizontal="right" vertical="center"/>
    </xf>
    <xf numFmtId="0" fontId="16" fillId="0" borderId="0" xfId="0" applyNumberFormat="1" applyFont="1" applyBorder="1" applyAlignment="1" applyProtection="1">
      <alignment vertical="center"/>
    </xf>
    <xf numFmtId="3" fontId="21" fillId="0" borderId="1" xfId="1" applyNumberFormat="1" applyFont="1" applyFill="1" applyBorder="1" applyAlignment="1" applyProtection="1">
      <alignment vertical="center"/>
      <protection locked="0"/>
    </xf>
    <xf numFmtId="3" fontId="22" fillId="0" borderId="1" xfId="0" applyNumberFormat="1" applyFont="1" applyFill="1" applyBorder="1" applyAlignment="1">
      <alignment horizontal="right" vertical="center"/>
    </xf>
    <xf numFmtId="165" fontId="19" fillId="0" borderId="1" xfId="5" applyNumberFormat="1" applyFont="1" applyBorder="1" applyAlignment="1">
      <alignment horizontal="right" vertical="center"/>
    </xf>
    <xf numFmtId="3" fontId="22" fillId="0" borderId="5" xfId="0" applyNumberFormat="1" applyFont="1" applyFill="1" applyBorder="1" applyAlignment="1">
      <alignment horizontal="right" vertical="center"/>
    </xf>
    <xf numFmtId="165" fontId="19" fillId="0" borderId="5" xfId="5" applyNumberFormat="1" applyFont="1" applyBorder="1" applyAlignment="1">
      <alignment horizontal="right" vertical="center"/>
    </xf>
    <xf numFmtId="0" fontId="34" fillId="0" borderId="0" xfId="0" applyFont="1" applyBorder="1" applyAlignment="1" applyProtection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165" fontId="21" fillId="0" borderId="4" xfId="5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65" fontId="21" fillId="5" borderId="4" xfId="5" applyNumberFormat="1" applyFont="1" applyFill="1" applyBorder="1" applyAlignment="1">
      <alignment horizontal="right" vertical="center"/>
    </xf>
    <xf numFmtId="165" fontId="19" fillId="6" borderId="4" xfId="5" applyNumberFormat="1" applyFont="1" applyFill="1" applyBorder="1" applyAlignment="1">
      <alignment horizontal="right" vertical="center"/>
    </xf>
    <xf numFmtId="165" fontId="19" fillId="0" borderId="4" xfId="5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165" fontId="19" fillId="0" borderId="6" xfId="5" applyNumberFormat="1" applyFont="1" applyBorder="1" applyAlignment="1">
      <alignment horizontal="right" vertical="center"/>
    </xf>
    <xf numFmtId="165" fontId="19" fillId="0" borderId="0" xfId="5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164" fontId="25" fillId="0" borderId="1" xfId="0" applyNumberFormat="1" applyFont="1" applyBorder="1" applyAlignment="1">
      <alignment horizontal="center" vertical="center" wrapText="1"/>
    </xf>
    <xf numFmtId="165" fontId="25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right" vertical="center"/>
    </xf>
    <xf numFmtId="164" fontId="25" fillId="0" borderId="4" xfId="0" applyNumberFormat="1" applyFont="1" applyBorder="1" applyAlignment="1">
      <alignment horizontal="center" vertical="center" wrapText="1"/>
    </xf>
    <xf numFmtId="3" fontId="21" fillId="0" borderId="1" xfId="2" applyNumberFormat="1" applyFont="1" applyFill="1" applyBorder="1" applyAlignment="1">
      <alignment vertical="center"/>
    </xf>
    <xf numFmtId="3" fontId="19" fillId="0" borderId="0" xfId="2" applyNumberFormat="1" applyFont="1" applyBorder="1"/>
    <xf numFmtId="164" fontId="29" fillId="0" borderId="1" xfId="0" applyNumberFormat="1" applyFont="1" applyBorder="1" applyAlignment="1">
      <alignment horizontal="center" vertical="center" wrapText="1"/>
    </xf>
    <xf numFmtId="164" fontId="29" fillId="0" borderId="4" xfId="0" applyNumberFormat="1" applyFont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vertical="center"/>
    </xf>
    <xf numFmtId="166" fontId="19" fillId="0" borderId="1" xfId="0" applyNumberFormat="1" applyFont="1" applyFill="1" applyBorder="1" applyAlignment="1">
      <alignment horizontal="right" vertical="center"/>
    </xf>
    <xf numFmtId="166" fontId="19" fillId="0" borderId="4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166" fontId="39" fillId="5" borderId="1" xfId="5" applyNumberFormat="1" applyFont="1" applyFill="1" applyBorder="1" applyAlignment="1" applyProtection="1">
      <alignment horizontal="right" vertical="center"/>
      <protection locked="0"/>
    </xf>
    <xf numFmtId="166" fontId="21" fillId="5" borderId="1" xfId="5" applyNumberFormat="1" applyFont="1" applyFill="1" applyBorder="1" applyAlignment="1">
      <alignment horizontal="right" vertical="center"/>
    </xf>
    <xf numFmtId="166" fontId="21" fillId="5" borderId="1" xfId="0" applyNumberFormat="1" applyFont="1" applyFill="1" applyBorder="1" applyAlignment="1">
      <alignment vertical="center"/>
    </xf>
    <xf numFmtId="166" fontId="21" fillId="5" borderId="4" xfId="0" applyNumberFormat="1" applyFont="1" applyFill="1" applyBorder="1" applyAlignment="1">
      <alignment horizontal="right" vertical="center"/>
    </xf>
    <xf numFmtId="166" fontId="40" fillId="6" borderId="1" xfId="0" applyNumberFormat="1" applyFont="1" applyFill="1" applyBorder="1"/>
    <xf numFmtId="166" fontId="21" fillId="6" borderId="1" xfId="0" applyNumberFormat="1" applyFont="1" applyFill="1" applyBorder="1" applyAlignment="1">
      <alignment horizontal="right" vertical="center"/>
    </xf>
    <xf numFmtId="166" fontId="19" fillId="6" borderId="4" xfId="0" applyNumberFormat="1" applyFont="1" applyFill="1" applyBorder="1" applyAlignment="1">
      <alignment horizontal="right" vertical="center"/>
    </xf>
    <xf numFmtId="166" fontId="16" fillId="0" borderId="1" xfId="0" applyNumberFormat="1" applyFont="1" applyBorder="1" applyAlignment="1">
      <alignment vertical="center"/>
    </xf>
    <xf numFmtId="166" fontId="19" fillId="0" borderId="1" xfId="0" applyNumberFormat="1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/>
    </xf>
    <xf numFmtId="166" fontId="16" fillId="0" borderId="5" xfId="0" applyNumberFormat="1" applyFont="1" applyBorder="1" applyAlignment="1">
      <alignment vertical="center"/>
    </xf>
    <xf numFmtId="166" fontId="19" fillId="0" borderId="5" xfId="0" applyNumberFormat="1" applyFont="1" applyFill="1" applyBorder="1" applyAlignment="1">
      <alignment vertical="center"/>
    </xf>
    <xf numFmtId="166" fontId="19" fillId="0" borderId="6" xfId="0" applyNumberFormat="1" applyFont="1" applyFill="1" applyBorder="1" applyAlignment="1">
      <alignment horizontal="right" vertical="center"/>
    </xf>
    <xf numFmtId="165" fontId="21" fillId="6" borderId="1" xfId="0" applyNumberFormat="1" applyFont="1" applyFill="1" applyBorder="1" applyAlignment="1">
      <alignment horizontal="right" vertical="center"/>
    </xf>
    <xf numFmtId="0" fontId="27" fillId="0" borderId="3" xfId="0" applyFont="1" applyBorder="1" applyAlignment="1" applyProtection="1">
      <alignment vertical="center"/>
    </xf>
    <xf numFmtId="0" fontId="19" fillId="6" borderId="2" xfId="0" applyFont="1" applyFill="1" applyBorder="1" applyAlignment="1">
      <alignment horizontal="left" vertical="center" wrapText="1"/>
    </xf>
    <xf numFmtId="0" fontId="42" fillId="0" borderId="0" xfId="0" applyFont="1" applyBorder="1" applyProtection="1"/>
    <xf numFmtId="3" fontId="42" fillId="0" borderId="0" xfId="0" applyNumberFormat="1" applyFont="1" applyBorder="1" applyProtection="1"/>
    <xf numFmtId="3" fontId="45" fillId="0" borderId="0" xfId="0" applyNumberFormat="1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6" fillId="0" borderId="1" xfId="0" applyFont="1" applyBorder="1" applyAlignment="1" applyProtection="1">
      <alignment vertical="center"/>
    </xf>
    <xf numFmtId="0" fontId="42" fillId="0" borderId="1" xfId="0" applyFont="1" applyBorder="1" applyAlignment="1" applyProtection="1">
      <alignment vertical="center"/>
    </xf>
    <xf numFmtId="169" fontId="42" fillId="0" borderId="1" xfId="0" applyNumberFormat="1" applyFont="1" applyBorder="1" applyAlignment="1" applyProtection="1">
      <alignment horizontal="right" vertical="center"/>
    </xf>
    <xf numFmtId="169" fontId="0" fillId="0" borderId="1" xfId="0" applyNumberFormat="1" applyFont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49" fillId="0" borderId="1" xfId="0" applyFont="1" applyBorder="1" applyAlignment="1" applyProtection="1">
      <alignment vertical="center"/>
    </xf>
    <xf numFmtId="0" fontId="50" fillId="0" borderId="1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vertical="center"/>
    </xf>
    <xf numFmtId="0" fontId="42" fillId="0" borderId="1" xfId="0" applyFont="1" applyBorder="1" applyAlignment="1">
      <alignment vertical="center"/>
    </xf>
    <xf numFmtId="169" fontId="42" fillId="0" borderId="1" xfId="0" applyNumberFormat="1" applyFont="1" applyBorder="1" applyAlignment="1">
      <alignment horizontal="right" vertical="center"/>
    </xf>
    <xf numFmtId="0" fontId="51" fillId="0" borderId="1" xfId="0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right" vertical="center"/>
    </xf>
    <xf numFmtId="2" fontId="42" fillId="0" borderId="0" xfId="0" applyNumberFormat="1" applyFont="1" applyBorder="1" applyProtection="1"/>
    <xf numFmtId="2" fontId="44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45" fillId="6" borderId="1" xfId="0" applyNumberFormat="1" applyFont="1" applyFill="1" applyBorder="1" applyAlignment="1" applyProtection="1">
      <alignment horizontal="right" vertical="center"/>
    </xf>
    <xf numFmtId="169" fontId="45" fillId="5" borderId="1" xfId="0" applyNumberFormat="1" applyFont="1" applyFill="1" applyBorder="1" applyAlignment="1" applyProtection="1">
      <alignment horizontal="right" vertical="center"/>
    </xf>
    <xf numFmtId="169" fontId="52" fillId="6" borderId="1" xfId="0" applyNumberFormat="1" applyFont="1" applyFill="1" applyBorder="1" applyAlignment="1" applyProtection="1">
      <alignment horizontal="right" vertical="center"/>
    </xf>
    <xf numFmtId="4" fontId="42" fillId="0" borderId="1" xfId="0" applyNumberFormat="1" applyFont="1" applyBorder="1" applyAlignment="1" applyProtection="1">
      <alignment horizontal="right" vertical="center"/>
    </xf>
    <xf numFmtId="4" fontId="0" fillId="0" borderId="1" xfId="0" applyNumberFormat="1" applyFont="1" applyBorder="1" applyAlignment="1" applyProtection="1">
      <alignment horizontal="right" vertical="center"/>
    </xf>
    <xf numFmtId="4" fontId="42" fillId="0" borderId="1" xfId="0" applyNumberFormat="1" applyFont="1" applyBorder="1" applyAlignment="1">
      <alignment horizontal="right" vertical="center"/>
    </xf>
    <xf numFmtId="4" fontId="45" fillId="6" borderId="1" xfId="0" applyNumberFormat="1" applyFont="1" applyFill="1" applyBorder="1" applyAlignment="1" applyProtection="1">
      <alignment horizontal="right" vertical="center"/>
    </xf>
    <xf numFmtId="4" fontId="52" fillId="6" borderId="1" xfId="0" applyNumberFormat="1" applyFont="1" applyFill="1" applyBorder="1" applyAlignment="1" applyProtection="1">
      <alignment horizontal="right" vertical="center"/>
    </xf>
    <xf numFmtId="0" fontId="44" fillId="0" borderId="11" xfId="0" applyFont="1" applyFill="1" applyBorder="1" applyAlignment="1" applyProtection="1">
      <alignment vertical="center" wrapText="1"/>
      <protection locked="0"/>
    </xf>
    <xf numFmtId="0" fontId="42" fillId="0" borderId="0" xfId="0" applyFont="1" applyFill="1" applyBorder="1" applyProtection="1"/>
    <xf numFmtId="0" fontId="44" fillId="0" borderId="14" xfId="0" applyFont="1" applyFill="1" applyBorder="1" applyAlignment="1" applyProtection="1">
      <alignment horizontal="center" vertical="center" wrapText="1"/>
    </xf>
    <xf numFmtId="2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5" fillId="5" borderId="1" xfId="0" applyNumberFormat="1" applyFont="1" applyFill="1" applyBorder="1" applyAlignment="1" applyProtection="1">
      <alignment horizontal="right" vertical="center"/>
    </xf>
    <xf numFmtId="0" fontId="19" fillId="5" borderId="2" xfId="0" applyFont="1" applyFill="1" applyBorder="1" applyAlignment="1">
      <alignment horizontal="left" vertical="center" wrapText="1"/>
    </xf>
    <xf numFmtId="3" fontId="19" fillId="5" borderId="4" xfId="0" applyNumberFormat="1" applyFont="1" applyFill="1" applyBorder="1" applyAlignment="1">
      <alignment horizontal="right" vertical="center" wrapText="1"/>
    </xf>
    <xf numFmtId="0" fontId="19" fillId="5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9" fillId="7" borderId="2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2" borderId="0" xfId="0" applyNumberFormat="1" applyFont="1" applyFill="1" applyBorder="1" applyAlignment="1" applyProtection="1">
      <alignment horizontal="right" vertical="center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vertical="center"/>
    </xf>
    <xf numFmtId="0" fontId="19" fillId="6" borderId="1" xfId="0" applyFont="1" applyFill="1" applyBorder="1" applyAlignment="1" applyProtection="1">
      <alignment vertical="center"/>
    </xf>
    <xf numFmtId="0" fontId="19" fillId="6" borderId="2" xfId="0" applyFont="1" applyFill="1" applyBorder="1" applyAlignment="1" applyProtection="1">
      <alignment horizontal="left" vertical="center"/>
    </xf>
    <xf numFmtId="0" fontId="19" fillId="6" borderId="1" xfId="0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5" borderId="2" xfId="0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64" fontId="25" fillId="0" borderId="8" xfId="0" applyNumberFormat="1" applyFont="1" applyBorder="1" applyAlignment="1">
      <alignment horizontal="center" vertical="center" wrapText="1"/>
    </xf>
    <xf numFmtId="164" fontId="25" fillId="0" borderId="4" xfId="0" applyNumberFormat="1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vertical="center"/>
    </xf>
    <xf numFmtId="0" fontId="16" fillId="0" borderId="2" xfId="0" applyFont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/>
    </xf>
    <xf numFmtId="0" fontId="22" fillId="5" borderId="1" xfId="0" applyFont="1" applyFill="1" applyBorder="1" applyAlignment="1" applyProtection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0" fontId="26" fillId="0" borderId="10" xfId="0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65" fontId="25" fillId="0" borderId="8" xfId="0" applyNumberFormat="1" applyFont="1" applyBorder="1" applyAlignment="1">
      <alignment horizontal="center" vertical="center" wrapText="1"/>
    </xf>
    <xf numFmtId="165" fontId="19" fillId="0" borderId="4" xfId="0" applyNumberFormat="1" applyFont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9" fillId="6" borderId="2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6" fontId="19" fillId="0" borderId="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3" fontId="17" fillId="2" borderId="0" xfId="0" applyNumberFormat="1" applyFont="1" applyFill="1" applyBorder="1" applyAlignment="1" applyProtection="1">
      <alignment horizontal="center" vertical="center"/>
      <protection locked="0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/>
    </xf>
    <xf numFmtId="0" fontId="21" fillId="6" borderId="1" xfId="0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textRotation="90" wrapText="1"/>
    </xf>
    <xf numFmtId="0" fontId="34" fillId="0" borderId="1" xfId="0" applyFont="1" applyFill="1" applyBorder="1" applyAlignment="1">
      <alignment horizontal="center" vertical="center" textRotation="90"/>
    </xf>
    <xf numFmtId="0" fontId="25" fillId="0" borderId="1" xfId="0" applyFont="1" applyFill="1" applyBorder="1" applyAlignment="1">
      <alignment horizontal="center" vertical="center" textRotation="90"/>
    </xf>
    <xf numFmtId="0" fontId="17" fillId="0" borderId="0" xfId="0" applyFont="1" applyAlignment="1">
      <alignment horizontal="right"/>
    </xf>
    <xf numFmtId="0" fontId="17" fillId="0" borderId="13" xfId="0" applyFont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textRotation="90" wrapText="1"/>
    </xf>
    <xf numFmtId="0" fontId="34" fillId="0" borderId="4" xfId="0" applyFont="1" applyFill="1" applyBorder="1" applyAlignment="1">
      <alignment horizontal="center" vertical="center" textRotation="9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17" fillId="5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6" fillId="0" borderId="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>
      <alignment horizontal="center" vertical="center" textRotation="90" wrapText="1"/>
    </xf>
    <xf numFmtId="3" fontId="19" fillId="6" borderId="2" xfId="0" applyNumberFormat="1" applyFont="1" applyFill="1" applyBorder="1" applyAlignment="1" applyProtection="1">
      <alignment horizontal="center" vertical="center"/>
      <protection locked="0"/>
    </xf>
    <xf numFmtId="3" fontId="19" fillId="6" borderId="1" xfId="0" applyNumberFormat="1" applyFont="1" applyFill="1" applyBorder="1" applyAlignment="1" applyProtection="1">
      <alignment horizontal="center" vertical="center"/>
      <protection locked="0"/>
    </xf>
    <xf numFmtId="3" fontId="25" fillId="0" borderId="1" xfId="0" applyNumberFormat="1" applyFont="1" applyFill="1" applyBorder="1" applyAlignment="1">
      <alignment horizontal="center" vertical="center" textRotation="90"/>
    </xf>
    <xf numFmtId="3" fontId="17" fillId="0" borderId="0" xfId="0" applyNumberFormat="1" applyFont="1" applyAlignment="1">
      <alignment horizontal="right"/>
    </xf>
    <xf numFmtId="3" fontId="17" fillId="0" borderId="13" xfId="0" applyNumberFormat="1" applyFont="1" applyBorder="1" applyAlignment="1">
      <alignment horizontal="center"/>
    </xf>
    <xf numFmtId="3" fontId="16" fillId="0" borderId="7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 wrapText="1"/>
    </xf>
    <xf numFmtId="3" fontId="25" fillId="0" borderId="10" xfId="0" applyNumberFormat="1" applyFont="1" applyFill="1" applyBorder="1" applyAlignment="1">
      <alignment horizontal="left" vertical="center" wrapText="1"/>
    </xf>
    <xf numFmtId="3" fontId="25" fillId="0" borderId="8" xfId="0" applyNumberFormat="1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>
      <alignment horizontal="left" vertical="center"/>
    </xf>
    <xf numFmtId="3" fontId="25" fillId="0" borderId="4" xfId="0" applyNumberFormat="1" applyFont="1" applyFill="1" applyBorder="1" applyAlignment="1">
      <alignment horizontal="center" vertical="center" textRotation="90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7" applyFont="1" applyAlignment="1">
      <alignment horizontal="right" vertical="center"/>
    </xf>
    <xf numFmtId="0" fontId="15" fillId="0" borderId="13" xfId="7" applyFont="1" applyFill="1" applyBorder="1" applyAlignment="1">
      <alignment horizontal="center" vertical="center" wrapText="1"/>
    </xf>
    <xf numFmtId="0" fontId="16" fillId="0" borderId="7" xfId="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19" fillId="0" borderId="10" xfId="7" applyFont="1" applyFill="1" applyBorder="1" applyAlignment="1">
      <alignment horizontal="center" vertical="center"/>
    </xf>
    <xf numFmtId="0" fontId="19" fillId="0" borderId="1" xfId="7" applyFont="1" applyBorder="1" applyAlignment="1">
      <alignment horizontal="center" vertical="center"/>
    </xf>
    <xf numFmtId="0" fontId="21" fillId="0" borderId="10" xfId="7" applyFont="1" applyFill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/>
    </xf>
    <xf numFmtId="0" fontId="17" fillId="0" borderId="10" xfId="7" applyFont="1" applyFill="1" applyBorder="1" applyAlignment="1">
      <alignment horizontal="center" vertical="center"/>
    </xf>
    <xf numFmtId="0" fontId="16" fillId="0" borderId="8" xfId="7" applyFont="1" applyFill="1" applyBorder="1" applyAlignment="1">
      <alignment horizontal="center" vertical="center"/>
    </xf>
    <xf numFmtId="3" fontId="17" fillId="0" borderId="0" xfId="7" applyNumberFormat="1" applyFont="1" applyFill="1" applyAlignment="1">
      <alignment horizontal="right" vertical="center" wrapText="1"/>
    </xf>
    <xf numFmtId="0" fontId="17" fillId="0" borderId="0" xfId="7" applyFont="1" applyFill="1" applyAlignment="1">
      <alignment horizontal="right" vertical="center" wrapText="1"/>
    </xf>
    <xf numFmtId="3" fontId="17" fillId="0" borderId="0" xfId="7" applyNumberFormat="1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/>
    </xf>
    <xf numFmtId="0" fontId="26" fillId="0" borderId="7" xfId="7" applyNumberFormat="1" applyFont="1" applyFill="1" applyBorder="1" applyAlignment="1">
      <alignment horizontal="center" vertical="center" wrapText="1"/>
    </xf>
    <xf numFmtId="0" fontId="26" fillId="0" borderId="2" xfId="7" applyNumberFormat="1" applyFont="1" applyFill="1" applyBorder="1" applyAlignment="1">
      <alignment horizontal="center" vertical="center" wrapText="1"/>
    </xf>
    <xf numFmtId="3" fontId="21" fillId="0" borderId="10" xfId="7" applyNumberFormat="1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vertical="center" wrapText="1"/>
    </xf>
    <xf numFmtId="3" fontId="17" fillId="0" borderId="10" xfId="7" applyNumberFormat="1" applyFont="1" applyFill="1" applyBorder="1" applyAlignment="1">
      <alignment horizontal="center" vertical="center" wrapText="1"/>
    </xf>
    <xf numFmtId="3" fontId="21" fillId="0" borderId="0" xfId="7" applyNumberFormat="1" applyFont="1" applyAlignment="1">
      <alignment horizontal="right" vertical="center" wrapText="1"/>
    </xf>
    <xf numFmtId="0" fontId="21" fillId="0" borderId="0" xfId="7" applyFont="1" applyAlignment="1">
      <alignment horizontal="right" vertical="center" wrapText="1"/>
    </xf>
    <xf numFmtId="0" fontId="21" fillId="0" borderId="0" xfId="7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vertical="center" wrapText="1"/>
    </xf>
    <xf numFmtId="3" fontId="26" fillId="0" borderId="7" xfId="7" applyNumberFormat="1" applyFont="1" applyFill="1" applyBorder="1" applyAlignment="1">
      <alignment horizontal="center" vertical="center" textRotation="90" wrapText="1"/>
    </xf>
    <xf numFmtId="0" fontId="16" fillId="0" borderId="2" xfId="7" applyFont="1" applyBorder="1" applyAlignment="1">
      <alignment horizontal="center" vertical="center" textRotation="90" wrapText="1"/>
    </xf>
    <xf numFmtId="3" fontId="19" fillId="0" borderId="10" xfId="7" applyNumberFormat="1" applyFont="1" applyFill="1" applyBorder="1" applyAlignment="1">
      <alignment horizontal="center" vertical="center" wrapText="1"/>
    </xf>
    <xf numFmtId="0" fontId="16" fillId="0" borderId="1" xfId="7" applyFont="1" applyBorder="1" applyAlignment="1">
      <alignment horizontal="center" vertical="center" wrapText="1"/>
    </xf>
    <xf numFmtId="0" fontId="19" fillId="0" borderId="10" xfId="7" applyFont="1" applyFill="1" applyBorder="1" applyAlignment="1">
      <alignment horizontal="center" vertical="center" wrapText="1"/>
    </xf>
    <xf numFmtId="0" fontId="19" fillId="0" borderId="8" xfId="7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7" fillId="0" borderId="13" xfId="7" applyFont="1" applyFill="1" applyBorder="1" applyAlignment="1">
      <alignment horizontal="right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textRotation="90" wrapText="1"/>
    </xf>
    <xf numFmtId="0" fontId="34" fillId="0" borderId="4" xfId="0" applyFont="1" applyFill="1" applyBorder="1" applyAlignment="1">
      <alignment horizontal="center" vertical="center" textRotation="90" wrapText="1"/>
    </xf>
    <xf numFmtId="0" fontId="26" fillId="5" borderId="1" xfId="0" applyFont="1" applyFill="1" applyBorder="1" applyAlignment="1">
      <alignment horizontal="center" vertical="center" wrapText="1"/>
    </xf>
    <xf numFmtId="3" fontId="41" fillId="2" borderId="0" xfId="0" applyNumberFormat="1" applyFont="1" applyFill="1" applyBorder="1" applyAlignment="1" applyProtection="1">
      <alignment horizontal="right" vertical="center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 applyProtection="1">
      <alignment horizontal="center"/>
    </xf>
    <xf numFmtId="0" fontId="43" fillId="0" borderId="16" xfId="0" applyFont="1" applyFill="1" applyBorder="1" applyAlignment="1" applyProtection="1">
      <alignment horizontal="center" vertical="center"/>
    </xf>
    <xf numFmtId="0" fontId="43" fillId="0" borderId="14" xfId="0" applyFont="1" applyFill="1" applyBorder="1" applyAlignment="1" applyProtection="1">
      <alignment horizontal="center" vertical="center"/>
    </xf>
    <xf numFmtId="0" fontId="43" fillId="0" borderId="16" xfId="0" applyFont="1" applyFill="1" applyBorder="1" applyAlignment="1" applyProtection="1">
      <alignment horizontal="center" vertical="center" wrapText="1"/>
    </xf>
    <xf numFmtId="0" fontId="43" fillId="0" borderId="14" xfId="0" applyFont="1" applyFill="1" applyBorder="1" applyAlignment="1" applyProtection="1">
      <alignment horizontal="center" vertical="center" wrapText="1"/>
    </xf>
    <xf numFmtId="0" fontId="44" fillId="0" borderId="1" xfId="0" applyFont="1" applyFill="1" applyBorder="1" applyAlignment="1" applyProtection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2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9" xfId="0" applyFont="1" applyFill="1" applyBorder="1" applyAlignment="1" applyProtection="1">
      <alignment horizontal="center" vertical="center"/>
    </xf>
    <xf numFmtId="0" fontId="45" fillId="6" borderId="11" xfId="0" applyFont="1" applyFill="1" applyBorder="1" applyAlignment="1" applyProtection="1">
      <alignment horizontal="center" vertical="center"/>
    </xf>
    <xf numFmtId="0" fontId="45" fillId="5" borderId="9" xfId="0" applyFont="1" applyFill="1" applyBorder="1" applyAlignment="1" applyProtection="1">
      <alignment horizontal="center" vertical="center" wrapText="1"/>
    </xf>
    <xf numFmtId="0" fontId="45" fillId="5" borderId="11" xfId="0" applyFont="1" applyFill="1" applyBorder="1" applyAlignment="1" applyProtection="1">
      <alignment horizontal="center" vertical="center" wrapText="1"/>
    </xf>
    <xf numFmtId="0" fontId="44" fillId="0" borderId="18" xfId="0" applyFont="1" applyFill="1" applyBorder="1" applyAlignment="1" applyProtection="1">
      <alignment horizontal="center" vertical="center" wrapText="1"/>
      <protection locked="0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9" xfId="0" applyNumberFormat="1" applyFont="1" applyFill="1" applyBorder="1" applyAlignment="1">
      <alignment horizontal="center" vertical="center" wrapText="1"/>
    </xf>
    <xf numFmtId="3" fontId="16" fillId="6" borderId="4" xfId="0" applyNumberFormat="1" applyFont="1" applyFill="1" applyBorder="1" applyAlignment="1">
      <alignment horizontal="center" vertical="center" wrapText="1"/>
    </xf>
    <xf numFmtId="0" fontId="17" fillId="0" borderId="0" xfId="24" applyFont="1" applyAlignment="1">
      <alignment horizontal="right"/>
    </xf>
    <xf numFmtId="0" fontId="21" fillId="0" borderId="0" xfId="24" applyFont="1" applyAlignment="1">
      <alignment horizontal="center" vertical="center" wrapText="1"/>
    </xf>
    <xf numFmtId="0" fontId="26" fillId="0" borderId="13" xfId="24" applyFont="1" applyBorder="1" applyAlignment="1">
      <alignment horizontal="right" vertical="center"/>
    </xf>
    <xf numFmtId="0" fontId="21" fillId="0" borderId="21" xfId="24" applyFont="1" applyBorder="1" applyAlignment="1">
      <alignment horizontal="center" vertical="center" wrapText="1"/>
    </xf>
    <xf numFmtId="0" fontId="21" fillId="0" borderId="22" xfId="24" applyFont="1" applyBorder="1" applyAlignment="1">
      <alignment horizontal="center" vertical="center" wrapText="1"/>
    </xf>
    <xf numFmtId="0" fontId="21" fillId="0" borderId="23" xfId="24" applyFont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horizontal="center" vertical="center"/>
    </xf>
    <xf numFmtId="0" fontId="31" fillId="0" borderId="0" xfId="24" applyFont="1" applyAlignment="1">
      <alignment horizontal="right"/>
    </xf>
    <xf numFmtId="0" fontId="21" fillId="0" borderId="0" xfId="24" applyFont="1" applyFill="1" applyBorder="1" applyAlignment="1">
      <alignment horizontal="center" vertical="center" wrapText="1"/>
    </xf>
    <xf numFmtId="0" fontId="27" fillId="0" borderId="13" xfId="24" applyFont="1" applyFill="1" applyBorder="1" applyAlignment="1">
      <alignment horizontal="right" wrapText="1"/>
    </xf>
    <xf numFmtId="0" fontId="26" fillId="0" borderId="7" xfId="24" applyFont="1" applyBorder="1" applyAlignment="1">
      <alignment horizontal="center" vertical="center" wrapText="1"/>
    </xf>
    <xf numFmtId="0" fontId="26" fillId="0" borderId="2" xfId="24" applyFont="1" applyBorder="1" applyAlignment="1">
      <alignment horizontal="center" vertical="center" wrapText="1"/>
    </xf>
    <xf numFmtId="0" fontId="21" fillId="0" borderId="10" xfId="24" applyFont="1" applyBorder="1" applyAlignment="1">
      <alignment horizontal="center" vertical="center" wrapText="1"/>
    </xf>
    <xf numFmtId="0" fontId="21" fillId="0" borderId="1" xfId="24" applyFont="1" applyBorder="1" applyAlignment="1">
      <alignment horizontal="center" vertical="center" wrapText="1"/>
    </xf>
    <xf numFmtId="0" fontId="17" fillId="0" borderId="10" xfId="24" applyFont="1" applyFill="1" applyBorder="1" applyAlignment="1">
      <alignment horizontal="center" vertical="center" wrapText="1"/>
    </xf>
    <xf numFmtId="0" fontId="17" fillId="0" borderId="8" xfId="24" applyFont="1" applyFill="1" applyBorder="1" applyAlignment="1">
      <alignment horizontal="center" vertical="center" textRotation="90" wrapText="1"/>
    </xf>
    <xf numFmtId="0" fontId="24" fillId="0" borderId="4" xfId="24" applyFont="1" applyFill="1" applyBorder="1" applyAlignment="1">
      <alignment horizontal="center" vertical="center" wrapText="1"/>
    </xf>
    <xf numFmtId="0" fontId="21" fillId="0" borderId="1" xfId="24" applyFont="1" applyFill="1" applyBorder="1" applyAlignment="1">
      <alignment horizontal="center" vertical="center" wrapText="1"/>
    </xf>
    <xf numFmtId="0" fontId="22" fillId="0" borderId="1" xfId="24" applyFont="1" applyFill="1" applyBorder="1" applyAlignment="1">
      <alignment horizontal="center" vertical="center" wrapText="1"/>
    </xf>
    <xf numFmtId="0" fontId="22" fillId="0" borderId="1" xfId="24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</cellXfs>
  <cellStyles count="26">
    <cellStyle name="Comma [0]_laroux" xfId="17"/>
    <cellStyle name="Comma_ADEM$" xfId="18"/>
    <cellStyle name="Currency [0]_laroux" xfId="19"/>
    <cellStyle name="Currency_laroux" xfId="20"/>
    <cellStyle name="Normal_ADEM$" xfId="21"/>
    <cellStyle name="normální_laroux" xfId="22"/>
    <cellStyle name="Normalny" xfId="0" builtinId="0"/>
    <cellStyle name="Normalny 10" xfId="25"/>
    <cellStyle name="Normalny 2" xfId="7"/>
    <cellStyle name="Normalny 3" xfId="6"/>
    <cellStyle name="Normalny 3 2" xfId="12"/>
    <cellStyle name="Normalny 4" xfId="10"/>
    <cellStyle name="Normalny 5" xfId="9"/>
    <cellStyle name="Normalny 6" xfId="13"/>
    <cellStyle name="Normalny 7" xfId="15"/>
    <cellStyle name="Normalny 8" xfId="16"/>
    <cellStyle name="Normalny 9" xfId="24"/>
    <cellStyle name="Normalny_Mie 0300" xfId="1"/>
    <cellStyle name="Normalny_miesięczna tab12.03" xfId="2"/>
    <cellStyle name="Normalny_przcz dot. zakł" xfId="14"/>
    <cellStyle name="Normalny_tabl1" xfId="3"/>
    <cellStyle name="Normalny_TABLICemar" xfId="4"/>
    <cellStyle name="Procentowy" xfId="5" builtinId="5"/>
    <cellStyle name="Procentowy 2" xfId="8"/>
    <cellStyle name="Procentowy 3" xfId="11"/>
    <cellStyle name="Styl 1" xfId="2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9FE3"/>
      <color rgb="FFEF7A84"/>
      <color rgb="FF00C1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externalLink" Target="externalLinks/externalLink1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eszyt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7/2017_I_POLROCZE/MATERIALY/Tabele%20MPiPS%202017/Podj&#281;cia%20pracy%20w%20miesi&#261;c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7/2017_I_POLROCZE/MATERIALY/MPIPS_07_tabele_I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6/2016_I_POLROCZE/MATERIALY/Tabele%20MPiPS%202016/odp&#322;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7/2017_I_POLROCZE/MATERIALY/Zalaczniki_wg_obszarow_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7/2017_I_POLROCZE/MATERIALY/Tabele%20MPiPS%202017/Bezrobotni%20stan%20na%20koniec%20miesi&#261;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6/2016_I_POLROCZE/MATERIALY/Tabele%20MPiPS%202016/Bezrobotni%20stan%20na%20koniec%20miesi&#261;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7/2017_I_POLROCZE/MATERIALY/Dane%20do%20p&#243;&#322;rocznej_dla_Helenki/za&#322;acznik_wg_kategorii_warto&#347;ci_II_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7/2017_I_POLROCZE/MATERIALY/Dane%20do%20p&#243;&#322;rocznej_dla_Helenki/zalaczniki_szczegolna_wartosci_II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7/2017_I_POLROCZE/MATERIALY/Tabele%20MPiPS%202017/Nap&#322;y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ena%20Niewiadomska/Moje%20dokumenty/RAPORTY/RAPORTY_2017/2017_I_POLROCZE/MATERIALY/Zeszy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1_podmioty"/>
    </sheetNames>
    <sheetDataSet>
      <sheetData sheetId="0">
        <row r="8">
          <cell r="G8">
            <v>7272</v>
          </cell>
        </row>
        <row r="9">
          <cell r="G9">
            <v>5352</v>
          </cell>
        </row>
        <row r="10">
          <cell r="G10">
            <v>6431</v>
          </cell>
        </row>
        <row r="11">
          <cell r="G11">
            <v>2728</v>
          </cell>
        </row>
        <row r="14">
          <cell r="G14">
            <v>5964</v>
          </cell>
        </row>
        <row r="19">
          <cell r="G19">
            <v>3426</v>
          </cell>
        </row>
        <row r="20">
          <cell r="G20">
            <v>12377</v>
          </cell>
        </row>
        <row r="21">
          <cell r="G21">
            <v>7430</v>
          </cell>
        </row>
        <row r="22">
          <cell r="G22">
            <v>3414</v>
          </cell>
        </row>
        <row r="24">
          <cell r="G24">
            <v>2757</v>
          </cell>
        </row>
        <row r="25">
          <cell r="G25">
            <v>4079</v>
          </cell>
        </row>
        <row r="26">
          <cell r="G26">
            <v>2589</v>
          </cell>
        </row>
        <row r="27">
          <cell r="G27">
            <v>2812</v>
          </cell>
        </row>
        <row r="28">
          <cell r="G28">
            <v>24485</v>
          </cell>
        </row>
        <row r="29">
          <cell r="G29">
            <v>11115</v>
          </cell>
        </row>
        <row r="30">
          <cell r="G30">
            <v>3174</v>
          </cell>
        </row>
        <row r="31">
          <cell r="G31">
            <v>2225</v>
          </cell>
        </row>
        <row r="33">
          <cell r="G33">
            <v>2301</v>
          </cell>
        </row>
        <row r="34">
          <cell r="G34">
            <v>8423</v>
          </cell>
        </row>
        <row r="35">
          <cell r="G35">
            <v>5503</v>
          </cell>
        </row>
        <row r="36">
          <cell r="G36">
            <v>3966</v>
          </cell>
        </row>
        <row r="38">
          <cell r="G38">
            <v>7499</v>
          </cell>
        </row>
        <row r="39">
          <cell r="G39">
            <v>12774</v>
          </cell>
        </row>
        <row r="40">
          <cell r="G40">
            <v>8901</v>
          </cell>
        </row>
        <row r="41">
          <cell r="G41">
            <v>16474</v>
          </cell>
        </row>
        <row r="42">
          <cell r="G42">
            <v>14402</v>
          </cell>
        </row>
        <row r="43">
          <cell r="G43">
            <v>7880</v>
          </cell>
        </row>
        <row r="44">
          <cell r="G44">
            <v>15672</v>
          </cell>
        </row>
        <row r="45">
          <cell r="G45">
            <v>32656</v>
          </cell>
        </row>
        <row r="46">
          <cell r="G46">
            <v>27914</v>
          </cell>
        </row>
        <row r="47">
          <cell r="G47">
            <v>3954</v>
          </cell>
        </row>
        <row r="48">
          <cell r="G48">
            <v>8705</v>
          </cell>
        </row>
        <row r="49">
          <cell r="G49">
            <v>426807</v>
          </cell>
        </row>
        <row r="50">
          <cell r="G50">
            <v>18935</v>
          </cell>
        </row>
        <row r="51">
          <cell r="G51">
            <v>4789</v>
          </cell>
        </row>
        <row r="52">
          <cell r="G52">
            <v>29691</v>
          </cell>
        </row>
        <row r="54">
          <cell r="G54">
            <v>8429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IĄC"/>
      <sheetName val="STYCZEŃ"/>
      <sheetName val="LUTY"/>
      <sheetName val="I-II narast"/>
      <sheetName val="MARZEC"/>
      <sheetName val="I KW"/>
      <sheetName val="KWIECIEN"/>
      <sheetName val="I-IV narast"/>
      <sheetName val="MAJ"/>
      <sheetName val="I-V narast"/>
      <sheetName val="CZERWIEC"/>
      <sheetName val="II KW"/>
      <sheetName val="I PÓŁROCZE"/>
      <sheetName val="LIPIEC"/>
      <sheetName val="I-VII"/>
      <sheetName val="SIERPIEN"/>
      <sheetName val="I-VIII narast"/>
      <sheetName val="WRZESIEN"/>
      <sheetName val="III KW"/>
      <sheetName val="I-IX narast"/>
      <sheetName val="PAŹDZIERNIK"/>
      <sheetName val="I-X narast"/>
      <sheetName val="LISTOPAD"/>
      <sheetName val="I- XI NARAST"/>
      <sheetName val="GRUDZIEŃ"/>
      <sheetName val="IV KW"/>
      <sheetName val="II PÓŁROCZE"/>
      <sheetName val="R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X7">
            <v>1431</v>
          </cell>
          <cell r="Y7">
            <v>751</v>
          </cell>
          <cell r="AA7">
            <v>418</v>
          </cell>
          <cell r="AC7">
            <v>577</v>
          </cell>
          <cell r="AE7">
            <v>383</v>
          </cell>
          <cell r="AG7">
            <v>0</v>
          </cell>
          <cell r="AI7">
            <v>165</v>
          </cell>
          <cell r="AK7">
            <v>1</v>
          </cell>
          <cell r="AM7">
            <v>51</v>
          </cell>
        </row>
        <row r="8">
          <cell r="X8">
            <v>1035</v>
          </cell>
          <cell r="Y8">
            <v>628</v>
          </cell>
          <cell r="AA8">
            <v>359</v>
          </cell>
          <cell r="AC8">
            <v>287</v>
          </cell>
          <cell r="AE8">
            <v>223</v>
          </cell>
          <cell r="AG8">
            <v>0</v>
          </cell>
          <cell r="AI8">
            <v>108</v>
          </cell>
          <cell r="AK8">
            <v>0</v>
          </cell>
          <cell r="AM8">
            <v>56</v>
          </cell>
        </row>
        <row r="9">
          <cell r="X9">
            <v>1266</v>
          </cell>
          <cell r="Y9">
            <v>649</v>
          </cell>
          <cell r="AA9">
            <v>370</v>
          </cell>
          <cell r="AC9">
            <v>565</v>
          </cell>
          <cell r="AE9">
            <v>307</v>
          </cell>
          <cell r="AG9">
            <v>2</v>
          </cell>
          <cell r="AI9">
            <v>133</v>
          </cell>
          <cell r="AK9">
            <v>4</v>
          </cell>
          <cell r="AM9">
            <v>46</v>
          </cell>
        </row>
        <row r="10">
          <cell r="X10">
            <v>877</v>
          </cell>
          <cell r="Y10">
            <v>422</v>
          </cell>
          <cell r="AA10">
            <v>223</v>
          </cell>
          <cell r="AC10">
            <v>449</v>
          </cell>
          <cell r="AE10">
            <v>214</v>
          </cell>
          <cell r="AG10">
            <v>12</v>
          </cell>
          <cell r="AI10">
            <v>94</v>
          </cell>
          <cell r="AK10">
            <v>0</v>
          </cell>
          <cell r="AM10">
            <v>36</v>
          </cell>
        </row>
        <row r="12">
          <cell r="X12">
            <v>688</v>
          </cell>
          <cell r="Y12">
            <v>397</v>
          </cell>
          <cell r="AA12">
            <v>239</v>
          </cell>
          <cell r="AC12">
            <v>323</v>
          </cell>
          <cell r="AE12">
            <v>95</v>
          </cell>
          <cell r="AG12">
            <v>0</v>
          </cell>
          <cell r="AI12">
            <v>97</v>
          </cell>
          <cell r="AK12">
            <v>0</v>
          </cell>
          <cell r="AM12">
            <v>15</v>
          </cell>
        </row>
        <row r="13">
          <cell r="X13">
            <v>741</v>
          </cell>
          <cell r="Y13">
            <v>368</v>
          </cell>
          <cell r="AA13">
            <v>186</v>
          </cell>
          <cell r="AC13">
            <v>315</v>
          </cell>
          <cell r="AE13">
            <v>173</v>
          </cell>
          <cell r="AG13">
            <v>0</v>
          </cell>
          <cell r="AI13">
            <v>89</v>
          </cell>
          <cell r="AK13">
            <v>5</v>
          </cell>
          <cell r="AM13">
            <v>41</v>
          </cell>
        </row>
        <row r="14">
          <cell r="X14">
            <v>1143</v>
          </cell>
          <cell r="Y14">
            <v>694</v>
          </cell>
          <cell r="AA14">
            <v>416</v>
          </cell>
          <cell r="AC14">
            <v>480</v>
          </cell>
          <cell r="AE14">
            <v>193</v>
          </cell>
          <cell r="AG14">
            <v>1</v>
          </cell>
          <cell r="AI14">
            <v>136</v>
          </cell>
          <cell r="AK14">
            <v>4</v>
          </cell>
          <cell r="AM14">
            <v>27</v>
          </cell>
        </row>
        <row r="15">
          <cell r="X15">
            <v>893</v>
          </cell>
          <cell r="Y15">
            <v>573</v>
          </cell>
          <cell r="AA15">
            <v>361</v>
          </cell>
          <cell r="AC15">
            <v>282</v>
          </cell>
          <cell r="AE15">
            <v>132</v>
          </cell>
          <cell r="AG15">
            <v>8</v>
          </cell>
          <cell r="AI15">
            <v>145</v>
          </cell>
          <cell r="AK15">
            <v>8</v>
          </cell>
          <cell r="AM15">
            <v>45</v>
          </cell>
        </row>
        <row r="16">
          <cell r="X16">
            <v>745</v>
          </cell>
          <cell r="Y16">
            <v>434</v>
          </cell>
          <cell r="AA16">
            <v>243</v>
          </cell>
          <cell r="AC16">
            <v>287</v>
          </cell>
          <cell r="AE16">
            <v>131</v>
          </cell>
          <cell r="AG16">
            <v>0</v>
          </cell>
          <cell r="AI16">
            <v>122</v>
          </cell>
          <cell r="AK16">
            <v>0</v>
          </cell>
          <cell r="AM16">
            <v>28</v>
          </cell>
        </row>
        <row r="18">
          <cell r="X18">
            <v>841</v>
          </cell>
          <cell r="Y18">
            <v>435</v>
          </cell>
          <cell r="AA18">
            <v>267</v>
          </cell>
          <cell r="AC18">
            <v>388</v>
          </cell>
          <cell r="AE18">
            <v>192</v>
          </cell>
          <cell r="AG18">
            <v>8</v>
          </cell>
          <cell r="AI18">
            <v>83</v>
          </cell>
          <cell r="AK18">
            <v>0</v>
          </cell>
          <cell r="AM18">
            <v>24</v>
          </cell>
        </row>
        <row r="19">
          <cell r="X19">
            <v>1390</v>
          </cell>
          <cell r="Y19">
            <v>606</v>
          </cell>
          <cell r="AA19">
            <v>285</v>
          </cell>
          <cell r="AC19">
            <v>557</v>
          </cell>
          <cell r="AE19">
            <v>390</v>
          </cell>
          <cell r="AG19">
            <v>2</v>
          </cell>
          <cell r="AI19">
            <v>138</v>
          </cell>
          <cell r="AK19">
            <v>1</v>
          </cell>
          <cell r="AM19">
            <v>108</v>
          </cell>
        </row>
        <row r="20">
          <cell r="X20">
            <v>1831</v>
          </cell>
          <cell r="Y20">
            <v>1014</v>
          </cell>
          <cell r="AA20">
            <v>601</v>
          </cell>
          <cell r="AC20">
            <v>713</v>
          </cell>
          <cell r="AE20">
            <v>362</v>
          </cell>
          <cell r="AG20">
            <v>18</v>
          </cell>
          <cell r="AI20">
            <v>333</v>
          </cell>
          <cell r="AK20">
            <v>7</v>
          </cell>
          <cell r="AM20">
            <v>69</v>
          </cell>
        </row>
        <row r="21">
          <cell r="X21">
            <v>973</v>
          </cell>
          <cell r="Y21">
            <v>519</v>
          </cell>
          <cell r="AA21">
            <v>305</v>
          </cell>
          <cell r="AC21">
            <v>403</v>
          </cell>
          <cell r="AE21">
            <v>210</v>
          </cell>
          <cell r="AG21">
            <v>0</v>
          </cell>
          <cell r="AI21">
            <v>106</v>
          </cell>
          <cell r="AK21">
            <v>0</v>
          </cell>
          <cell r="AM21">
            <v>32</v>
          </cell>
        </row>
        <row r="23">
          <cell r="X23">
            <v>322</v>
          </cell>
          <cell r="Y23">
            <v>214</v>
          </cell>
          <cell r="AA23">
            <v>121</v>
          </cell>
          <cell r="AC23">
            <v>91</v>
          </cell>
          <cell r="AE23">
            <v>63</v>
          </cell>
          <cell r="AG23">
            <v>0</v>
          </cell>
          <cell r="AI23">
            <v>25</v>
          </cell>
          <cell r="AK23">
            <v>0</v>
          </cell>
          <cell r="AM23">
            <v>3</v>
          </cell>
        </row>
        <row r="24">
          <cell r="X24">
            <v>756</v>
          </cell>
          <cell r="Y24">
            <v>401</v>
          </cell>
          <cell r="AA24">
            <v>221</v>
          </cell>
          <cell r="AC24">
            <v>318</v>
          </cell>
          <cell r="AE24">
            <v>168</v>
          </cell>
          <cell r="AG24">
            <v>0</v>
          </cell>
          <cell r="AI24">
            <v>85</v>
          </cell>
          <cell r="AK24">
            <v>1</v>
          </cell>
          <cell r="AM24">
            <v>26</v>
          </cell>
        </row>
        <row r="25">
          <cell r="X25">
            <v>612</v>
          </cell>
          <cell r="Y25">
            <v>365</v>
          </cell>
          <cell r="AA25">
            <v>201</v>
          </cell>
          <cell r="AC25">
            <v>272</v>
          </cell>
          <cell r="AE25">
            <v>109</v>
          </cell>
          <cell r="AG25">
            <v>44</v>
          </cell>
          <cell r="AI25">
            <v>62</v>
          </cell>
          <cell r="AK25">
            <v>0</v>
          </cell>
          <cell r="AM25">
            <v>25</v>
          </cell>
        </row>
        <row r="26">
          <cell r="X26">
            <v>1111</v>
          </cell>
          <cell r="Y26">
            <v>531</v>
          </cell>
          <cell r="AA26">
            <v>291</v>
          </cell>
          <cell r="AC26">
            <v>528</v>
          </cell>
          <cell r="AE26">
            <v>292</v>
          </cell>
          <cell r="AG26">
            <v>5</v>
          </cell>
          <cell r="AI26">
            <v>112</v>
          </cell>
          <cell r="AK26">
            <v>0</v>
          </cell>
          <cell r="AM26">
            <v>30</v>
          </cell>
        </row>
        <row r="27">
          <cell r="X27">
            <v>3039</v>
          </cell>
          <cell r="Y27">
            <v>1253</v>
          </cell>
          <cell r="AA27">
            <v>575</v>
          </cell>
          <cell r="AC27">
            <v>1471</v>
          </cell>
          <cell r="AE27">
            <v>710</v>
          </cell>
          <cell r="AG27">
            <v>7</v>
          </cell>
          <cell r="AI27">
            <v>480</v>
          </cell>
          <cell r="AK27">
            <v>1</v>
          </cell>
          <cell r="AM27">
            <v>163</v>
          </cell>
        </row>
        <row r="28">
          <cell r="X28">
            <v>2904</v>
          </cell>
          <cell r="Y28">
            <v>1460</v>
          </cell>
          <cell r="AA28">
            <v>783</v>
          </cell>
          <cell r="AC28">
            <v>1454</v>
          </cell>
          <cell r="AE28">
            <v>555</v>
          </cell>
          <cell r="AG28">
            <v>0</v>
          </cell>
          <cell r="AI28">
            <v>413</v>
          </cell>
          <cell r="AK28">
            <v>2</v>
          </cell>
          <cell r="AM28">
            <v>100</v>
          </cell>
        </row>
        <row r="29">
          <cell r="X29">
            <v>1070</v>
          </cell>
          <cell r="Y29">
            <v>432</v>
          </cell>
          <cell r="AA29">
            <v>216</v>
          </cell>
          <cell r="AC29">
            <v>594</v>
          </cell>
          <cell r="AE29">
            <v>287</v>
          </cell>
          <cell r="AG29">
            <v>5</v>
          </cell>
          <cell r="AI29">
            <v>127</v>
          </cell>
          <cell r="AK29">
            <v>0</v>
          </cell>
          <cell r="AM29">
            <v>52</v>
          </cell>
        </row>
        <row r="30">
          <cell r="X30">
            <v>700</v>
          </cell>
          <cell r="Y30">
            <v>387</v>
          </cell>
          <cell r="AA30">
            <v>212</v>
          </cell>
          <cell r="AC30">
            <v>338</v>
          </cell>
          <cell r="AE30">
            <v>119</v>
          </cell>
          <cell r="AG30">
            <v>34</v>
          </cell>
          <cell r="AI30">
            <v>73</v>
          </cell>
          <cell r="AK30">
            <v>1</v>
          </cell>
          <cell r="AM30">
            <v>21</v>
          </cell>
        </row>
        <row r="32">
          <cell r="X32">
            <v>429</v>
          </cell>
          <cell r="Y32">
            <v>255</v>
          </cell>
          <cell r="AA32">
            <v>140</v>
          </cell>
          <cell r="AC32">
            <v>182</v>
          </cell>
          <cell r="AE32">
            <v>72</v>
          </cell>
          <cell r="AG32">
            <v>25</v>
          </cell>
          <cell r="AI32">
            <v>76</v>
          </cell>
          <cell r="AK32">
            <v>0</v>
          </cell>
          <cell r="AM32">
            <v>16</v>
          </cell>
        </row>
        <row r="33">
          <cell r="X33">
            <v>743</v>
          </cell>
          <cell r="Y33">
            <v>366</v>
          </cell>
          <cell r="AA33">
            <v>144</v>
          </cell>
          <cell r="AC33">
            <v>244</v>
          </cell>
          <cell r="AE33">
            <v>165</v>
          </cell>
          <cell r="AG33">
            <v>2</v>
          </cell>
          <cell r="AI33">
            <v>162</v>
          </cell>
          <cell r="AK33">
            <v>2</v>
          </cell>
          <cell r="AM33">
            <v>54</v>
          </cell>
        </row>
        <row r="34">
          <cell r="X34">
            <v>753</v>
          </cell>
          <cell r="Y34">
            <v>464</v>
          </cell>
          <cell r="AA34">
            <v>259</v>
          </cell>
          <cell r="AC34">
            <v>223</v>
          </cell>
          <cell r="AE34">
            <v>119</v>
          </cell>
          <cell r="AG34">
            <v>0</v>
          </cell>
          <cell r="AI34">
            <v>142</v>
          </cell>
          <cell r="AK34">
            <v>5</v>
          </cell>
          <cell r="AM34">
            <v>27</v>
          </cell>
        </row>
        <row r="35">
          <cell r="X35">
            <v>698</v>
          </cell>
          <cell r="Y35">
            <v>447</v>
          </cell>
          <cell r="AA35">
            <v>256</v>
          </cell>
          <cell r="AC35">
            <v>270</v>
          </cell>
          <cell r="AE35">
            <v>92</v>
          </cell>
          <cell r="AG35">
            <v>0</v>
          </cell>
          <cell r="AI35">
            <v>97</v>
          </cell>
          <cell r="AK35">
            <v>1</v>
          </cell>
          <cell r="AM35">
            <v>21</v>
          </cell>
        </row>
        <row r="37">
          <cell r="X37">
            <v>1173</v>
          </cell>
          <cell r="Y37">
            <v>728</v>
          </cell>
          <cell r="AA37">
            <v>417</v>
          </cell>
          <cell r="AC37">
            <v>499</v>
          </cell>
          <cell r="AE37">
            <v>193</v>
          </cell>
          <cell r="AG37">
            <v>0</v>
          </cell>
          <cell r="AI37">
            <v>107</v>
          </cell>
          <cell r="AK37">
            <v>0</v>
          </cell>
          <cell r="AM37">
            <v>11</v>
          </cell>
        </row>
        <row r="38">
          <cell r="X38">
            <v>588</v>
          </cell>
          <cell r="Y38">
            <v>303</v>
          </cell>
          <cell r="AA38">
            <v>181</v>
          </cell>
          <cell r="AC38">
            <v>189</v>
          </cell>
          <cell r="AE38">
            <v>132</v>
          </cell>
          <cell r="AG38">
            <v>19</v>
          </cell>
          <cell r="AI38">
            <v>114</v>
          </cell>
          <cell r="AK38">
            <v>2</v>
          </cell>
          <cell r="AM38">
            <v>29</v>
          </cell>
        </row>
        <row r="39">
          <cell r="X39">
            <v>597</v>
          </cell>
          <cell r="Y39">
            <v>393</v>
          </cell>
          <cell r="AA39">
            <v>261</v>
          </cell>
          <cell r="AC39">
            <v>122</v>
          </cell>
          <cell r="AE39">
            <v>107</v>
          </cell>
          <cell r="AG39">
            <v>22</v>
          </cell>
          <cell r="AI39">
            <v>67</v>
          </cell>
          <cell r="AK39">
            <v>0</v>
          </cell>
          <cell r="AM39">
            <v>18</v>
          </cell>
        </row>
        <row r="40">
          <cell r="X40">
            <v>894</v>
          </cell>
          <cell r="Y40">
            <v>382</v>
          </cell>
          <cell r="AA40">
            <v>205</v>
          </cell>
          <cell r="AC40">
            <v>370</v>
          </cell>
          <cell r="AE40">
            <v>217</v>
          </cell>
          <cell r="AG40">
            <v>18</v>
          </cell>
          <cell r="AI40">
            <v>197</v>
          </cell>
          <cell r="AK40">
            <v>2</v>
          </cell>
          <cell r="AM40">
            <v>33</v>
          </cell>
        </row>
        <row r="41">
          <cell r="X41">
            <v>1057</v>
          </cell>
          <cell r="Y41">
            <v>539</v>
          </cell>
          <cell r="AA41">
            <v>281</v>
          </cell>
          <cell r="AC41">
            <v>322</v>
          </cell>
          <cell r="AE41">
            <v>225</v>
          </cell>
          <cell r="AG41">
            <v>0</v>
          </cell>
          <cell r="AI41">
            <v>253</v>
          </cell>
          <cell r="AK41">
            <v>3</v>
          </cell>
          <cell r="AM41">
            <v>70</v>
          </cell>
        </row>
        <row r="42">
          <cell r="X42">
            <v>758</v>
          </cell>
          <cell r="Y42">
            <v>371</v>
          </cell>
          <cell r="AA42">
            <v>214</v>
          </cell>
          <cell r="AC42">
            <v>277</v>
          </cell>
          <cell r="AE42">
            <v>196</v>
          </cell>
          <cell r="AG42">
            <v>1</v>
          </cell>
          <cell r="AI42">
            <v>112</v>
          </cell>
          <cell r="AK42">
            <v>0</v>
          </cell>
          <cell r="AM42">
            <v>46</v>
          </cell>
        </row>
        <row r="43">
          <cell r="X43">
            <v>773</v>
          </cell>
          <cell r="Y43">
            <v>360</v>
          </cell>
          <cell r="AA43">
            <v>191</v>
          </cell>
          <cell r="AC43">
            <v>255</v>
          </cell>
          <cell r="AE43">
            <v>224</v>
          </cell>
          <cell r="AG43">
            <v>2</v>
          </cell>
          <cell r="AI43">
            <v>142</v>
          </cell>
          <cell r="AK43">
            <v>0</v>
          </cell>
          <cell r="AM43">
            <v>29</v>
          </cell>
        </row>
        <row r="44">
          <cell r="X44">
            <v>1161</v>
          </cell>
          <cell r="Y44">
            <v>490</v>
          </cell>
          <cell r="AA44">
            <v>240</v>
          </cell>
          <cell r="AC44">
            <v>478</v>
          </cell>
          <cell r="AE44">
            <v>281</v>
          </cell>
          <cell r="AG44">
            <v>7</v>
          </cell>
          <cell r="AI44">
            <v>235</v>
          </cell>
          <cell r="AK44">
            <v>2</v>
          </cell>
          <cell r="AM44">
            <v>32</v>
          </cell>
        </row>
        <row r="45">
          <cell r="X45">
            <v>923</v>
          </cell>
          <cell r="Y45">
            <v>333</v>
          </cell>
          <cell r="AA45">
            <v>128</v>
          </cell>
          <cell r="AC45">
            <v>393</v>
          </cell>
          <cell r="AE45">
            <v>269</v>
          </cell>
          <cell r="AG45">
            <v>2</v>
          </cell>
          <cell r="AI45">
            <v>124</v>
          </cell>
          <cell r="AK45">
            <v>0</v>
          </cell>
          <cell r="AM45">
            <v>43</v>
          </cell>
        </row>
        <row r="46">
          <cell r="X46">
            <v>956</v>
          </cell>
          <cell r="Y46">
            <v>547</v>
          </cell>
          <cell r="AA46">
            <v>356</v>
          </cell>
          <cell r="AC46">
            <v>425</v>
          </cell>
          <cell r="AE46">
            <v>138</v>
          </cell>
          <cell r="AG46">
            <v>37</v>
          </cell>
          <cell r="AI46">
            <v>152</v>
          </cell>
          <cell r="AK46">
            <v>0</v>
          </cell>
          <cell r="AM46">
            <v>23</v>
          </cell>
        </row>
        <row r="47">
          <cell r="X47">
            <v>758</v>
          </cell>
          <cell r="Y47">
            <v>441</v>
          </cell>
          <cell r="AA47">
            <v>253</v>
          </cell>
          <cell r="AC47">
            <v>242</v>
          </cell>
          <cell r="AE47">
            <v>171</v>
          </cell>
          <cell r="AG47">
            <v>0</v>
          </cell>
          <cell r="AI47">
            <v>119</v>
          </cell>
          <cell r="AK47">
            <v>0</v>
          </cell>
          <cell r="AM47">
            <v>27</v>
          </cell>
        </row>
        <row r="48">
          <cell r="X48">
            <v>7859</v>
          </cell>
          <cell r="Y48">
            <v>2810</v>
          </cell>
          <cell r="AA48">
            <v>906</v>
          </cell>
          <cell r="AC48">
            <v>3395</v>
          </cell>
          <cell r="AE48">
            <v>2549</v>
          </cell>
          <cell r="AG48">
            <v>17</v>
          </cell>
          <cell r="AI48">
            <v>960</v>
          </cell>
          <cell r="AK48">
            <v>5</v>
          </cell>
          <cell r="AM48">
            <v>499</v>
          </cell>
        </row>
        <row r="49">
          <cell r="X49">
            <v>444</v>
          </cell>
          <cell r="Y49">
            <v>188</v>
          </cell>
          <cell r="AA49">
            <v>89</v>
          </cell>
          <cell r="AC49">
            <v>149</v>
          </cell>
          <cell r="AE49">
            <v>171</v>
          </cell>
          <cell r="AG49">
            <v>0</v>
          </cell>
          <cell r="AI49">
            <v>35</v>
          </cell>
          <cell r="AK49">
            <v>1</v>
          </cell>
          <cell r="AM49">
            <v>21</v>
          </cell>
        </row>
        <row r="50">
          <cell r="X50">
            <v>776</v>
          </cell>
          <cell r="Y50">
            <v>460</v>
          </cell>
          <cell r="AA50">
            <v>323</v>
          </cell>
          <cell r="AC50">
            <v>285</v>
          </cell>
          <cell r="AE50">
            <v>118</v>
          </cell>
          <cell r="AG50">
            <v>9</v>
          </cell>
          <cell r="AI50">
            <v>152</v>
          </cell>
          <cell r="AK50">
            <v>3</v>
          </cell>
          <cell r="AM50">
            <v>28</v>
          </cell>
        </row>
        <row r="51">
          <cell r="X51">
            <v>2037</v>
          </cell>
          <cell r="Y51">
            <v>1022</v>
          </cell>
          <cell r="AA51">
            <v>583</v>
          </cell>
          <cell r="AC51">
            <v>824</v>
          </cell>
          <cell r="AE51">
            <v>409</v>
          </cell>
          <cell r="AG51">
            <v>0</v>
          </cell>
          <cell r="AI51">
            <v>375</v>
          </cell>
          <cell r="AK51">
            <v>2</v>
          </cell>
          <cell r="AM51">
            <v>56</v>
          </cell>
        </row>
        <row r="52">
          <cell r="X52">
            <v>770</v>
          </cell>
          <cell r="Y52">
            <v>484</v>
          </cell>
          <cell r="AA52">
            <v>310</v>
          </cell>
          <cell r="AC52">
            <v>171</v>
          </cell>
          <cell r="AE52">
            <v>133</v>
          </cell>
          <cell r="AG52">
            <v>14</v>
          </cell>
          <cell r="AI52">
            <v>154</v>
          </cell>
          <cell r="AK52">
            <v>6</v>
          </cell>
          <cell r="AM52">
            <v>31</v>
          </cell>
        </row>
        <row r="53">
          <cell r="X53">
            <v>789</v>
          </cell>
          <cell r="Y53">
            <v>398</v>
          </cell>
          <cell r="AA53">
            <v>213</v>
          </cell>
          <cell r="AC53">
            <v>343</v>
          </cell>
          <cell r="AE53">
            <v>194</v>
          </cell>
          <cell r="AG53">
            <v>1</v>
          </cell>
          <cell r="AI53">
            <v>77</v>
          </cell>
          <cell r="AK53">
            <v>0</v>
          </cell>
          <cell r="AM53">
            <v>35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epełnosprawni stan"/>
      <sheetName val="Poszukujący stan"/>
      <sheetName val="Niepełnosprawni napływ"/>
      <sheetName val="Poszukujący napływ"/>
      <sheetName val="Bezrobotni odpływ"/>
      <sheetName val="Poszukujący odpływ "/>
      <sheetName val="Niepełnosprawni wiek"/>
      <sheetName val="Poszukujący wiek"/>
      <sheetName val="Niepełnosprawni_wykształcenie"/>
      <sheetName val="Poszukujący wykształcenie"/>
      <sheetName val="Niepełnospr i poszukujący_staż"/>
      <sheetName val="Niepełnospr i poszukujący_czas"/>
      <sheetName val="struktura"/>
      <sheetName val="rodzaj_niepelnosprawnosci_bezro"/>
      <sheetName val="rodzaj niepelnosprawnosci_pprac"/>
      <sheetName val="miejsca pracy i aktyw.zawod "/>
      <sheetName val="IPD"/>
      <sheetName val="profil_pomocy"/>
      <sheetName val="aktywne_formy_przeciwdzialania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E8">
            <v>1</v>
          </cell>
          <cell r="G8">
            <v>5</v>
          </cell>
          <cell r="I8">
            <v>7</v>
          </cell>
          <cell r="K8">
            <v>7</v>
          </cell>
          <cell r="M8">
            <v>7</v>
          </cell>
          <cell r="O8">
            <v>13</v>
          </cell>
          <cell r="Q8">
            <v>16</v>
          </cell>
          <cell r="S8">
            <v>8</v>
          </cell>
        </row>
        <row r="9">
          <cell r="E9">
            <v>5</v>
          </cell>
          <cell r="G9">
            <v>6</v>
          </cell>
          <cell r="I9">
            <v>7</v>
          </cell>
          <cell r="K9">
            <v>6</v>
          </cell>
          <cell r="M9">
            <v>8</v>
          </cell>
          <cell r="O9">
            <v>9</v>
          </cell>
          <cell r="Q9">
            <v>15</v>
          </cell>
          <cell r="S9">
            <v>5</v>
          </cell>
        </row>
        <row r="10">
          <cell r="E10">
            <v>1</v>
          </cell>
          <cell r="G10">
            <v>6</v>
          </cell>
          <cell r="I10">
            <v>8</v>
          </cell>
          <cell r="K10">
            <v>3</v>
          </cell>
          <cell r="M10">
            <v>5</v>
          </cell>
          <cell r="O10">
            <v>6</v>
          </cell>
          <cell r="Q10">
            <v>15</v>
          </cell>
          <cell r="S10">
            <v>5</v>
          </cell>
        </row>
        <row r="11">
          <cell r="E11">
            <v>4</v>
          </cell>
          <cell r="G11">
            <v>5</v>
          </cell>
          <cell r="I11">
            <v>1</v>
          </cell>
          <cell r="K11">
            <v>2</v>
          </cell>
          <cell r="M11">
            <v>2</v>
          </cell>
          <cell r="O11">
            <v>7</v>
          </cell>
          <cell r="Q11">
            <v>8</v>
          </cell>
          <cell r="S11">
            <v>2</v>
          </cell>
        </row>
        <row r="13">
          <cell r="E13">
            <v>1</v>
          </cell>
          <cell r="G13">
            <v>2</v>
          </cell>
          <cell r="I13">
            <v>8</v>
          </cell>
          <cell r="K13">
            <v>3</v>
          </cell>
          <cell r="M13">
            <v>10</v>
          </cell>
          <cell r="O13">
            <v>7</v>
          </cell>
          <cell r="Q13">
            <v>9</v>
          </cell>
          <cell r="S13">
            <v>4</v>
          </cell>
        </row>
        <row r="14">
          <cell r="E14">
            <v>3</v>
          </cell>
          <cell r="G14">
            <v>6</v>
          </cell>
          <cell r="I14">
            <v>13</v>
          </cell>
          <cell r="K14">
            <v>7</v>
          </cell>
          <cell r="M14">
            <v>8</v>
          </cell>
          <cell r="O14">
            <v>15</v>
          </cell>
          <cell r="Q14">
            <v>21</v>
          </cell>
          <cell r="S14">
            <v>3</v>
          </cell>
        </row>
        <row r="15">
          <cell r="E15">
            <v>2</v>
          </cell>
          <cell r="G15">
            <v>4</v>
          </cell>
          <cell r="I15">
            <v>13</v>
          </cell>
          <cell r="K15">
            <v>7</v>
          </cell>
          <cell r="M15">
            <v>6</v>
          </cell>
          <cell r="O15">
            <v>9</v>
          </cell>
          <cell r="Q15">
            <v>10</v>
          </cell>
          <cell r="S15">
            <v>2</v>
          </cell>
        </row>
        <row r="16">
          <cell r="E16">
            <v>13</v>
          </cell>
          <cell r="G16">
            <v>8</v>
          </cell>
          <cell r="I16">
            <v>17</v>
          </cell>
          <cell r="K16">
            <v>9</v>
          </cell>
          <cell r="M16">
            <v>10</v>
          </cell>
          <cell r="O16">
            <v>15</v>
          </cell>
          <cell r="Q16">
            <v>16</v>
          </cell>
          <cell r="S16">
            <v>6</v>
          </cell>
        </row>
        <row r="17">
          <cell r="E17">
            <v>5</v>
          </cell>
          <cell r="G17">
            <v>2</v>
          </cell>
          <cell r="I17">
            <v>12</v>
          </cell>
          <cell r="K17">
            <v>3</v>
          </cell>
          <cell r="M17">
            <v>6</v>
          </cell>
          <cell r="O17">
            <v>11</v>
          </cell>
          <cell r="Q17">
            <v>16</v>
          </cell>
          <cell r="S17">
            <v>0</v>
          </cell>
        </row>
        <row r="19">
          <cell r="E19">
            <v>4</v>
          </cell>
          <cell r="G19">
            <v>3</v>
          </cell>
          <cell r="I19">
            <v>10</v>
          </cell>
          <cell r="K19">
            <v>14</v>
          </cell>
          <cell r="M19">
            <v>7</v>
          </cell>
          <cell r="O19">
            <v>8</v>
          </cell>
          <cell r="Q19">
            <v>7</v>
          </cell>
          <cell r="S19">
            <v>2</v>
          </cell>
        </row>
        <row r="20">
          <cell r="E20">
            <v>4</v>
          </cell>
          <cell r="G20">
            <v>5</v>
          </cell>
          <cell r="I20">
            <v>24</v>
          </cell>
          <cell r="K20">
            <v>16</v>
          </cell>
          <cell r="M20">
            <v>26</v>
          </cell>
          <cell r="O20">
            <v>27</v>
          </cell>
          <cell r="Q20">
            <v>46</v>
          </cell>
          <cell r="S20">
            <v>19</v>
          </cell>
        </row>
        <row r="21">
          <cell r="E21">
            <v>3</v>
          </cell>
          <cell r="G21">
            <v>10</v>
          </cell>
          <cell r="I21">
            <v>19</v>
          </cell>
          <cell r="K21">
            <v>3</v>
          </cell>
          <cell r="M21">
            <v>11</v>
          </cell>
          <cell r="O21">
            <v>15</v>
          </cell>
          <cell r="Q21">
            <v>17</v>
          </cell>
          <cell r="S21">
            <v>9</v>
          </cell>
        </row>
        <row r="22">
          <cell r="E22">
            <v>7</v>
          </cell>
          <cell r="G22">
            <v>5</v>
          </cell>
          <cell r="I22">
            <v>12</v>
          </cell>
          <cell r="K22">
            <v>15</v>
          </cell>
          <cell r="M22">
            <v>15</v>
          </cell>
          <cell r="O22">
            <v>19</v>
          </cell>
          <cell r="Q22">
            <v>25</v>
          </cell>
          <cell r="S22">
            <v>6</v>
          </cell>
        </row>
        <row r="24">
          <cell r="E24">
            <v>2</v>
          </cell>
          <cell r="G24">
            <v>0</v>
          </cell>
          <cell r="I24">
            <v>0</v>
          </cell>
          <cell r="K24">
            <v>2</v>
          </cell>
          <cell r="M24">
            <v>1</v>
          </cell>
          <cell r="O24">
            <v>3</v>
          </cell>
          <cell r="Q24">
            <v>4</v>
          </cell>
          <cell r="S24">
            <v>0</v>
          </cell>
        </row>
        <row r="25">
          <cell r="E25">
            <v>3</v>
          </cell>
          <cell r="G25">
            <v>6</v>
          </cell>
          <cell r="I25">
            <v>4</v>
          </cell>
          <cell r="K25">
            <v>4</v>
          </cell>
          <cell r="M25">
            <v>7</v>
          </cell>
          <cell r="O25">
            <v>8</v>
          </cell>
          <cell r="Q25">
            <v>7</v>
          </cell>
          <cell r="S25">
            <v>2</v>
          </cell>
        </row>
        <row r="26">
          <cell r="E26">
            <v>2</v>
          </cell>
          <cell r="G26">
            <v>2</v>
          </cell>
          <cell r="I26">
            <v>11</v>
          </cell>
          <cell r="K26">
            <v>4</v>
          </cell>
          <cell r="M26">
            <v>4</v>
          </cell>
          <cell r="O26">
            <v>3</v>
          </cell>
          <cell r="Q26">
            <v>9</v>
          </cell>
          <cell r="S26">
            <v>2</v>
          </cell>
        </row>
        <row r="27">
          <cell r="E27">
            <v>0</v>
          </cell>
          <cell r="G27">
            <v>1</v>
          </cell>
          <cell r="I27">
            <v>4</v>
          </cell>
          <cell r="K27">
            <v>5</v>
          </cell>
          <cell r="M27">
            <v>4</v>
          </cell>
          <cell r="O27">
            <v>9</v>
          </cell>
          <cell r="Q27">
            <v>9</v>
          </cell>
          <cell r="S27">
            <v>0</v>
          </cell>
        </row>
        <row r="28">
          <cell r="E28">
            <v>8</v>
          </cell>
          <cell r="G28">
            <v>13</v>
          </cell>
          <cell r="I28">
            <v>68</v>
          </cell>
          <cell r="K28">
            <v>51</v>
          </cell>
          <cell r="M28">
            <v>45</v>
          </cell>
          <cell r="O28">
            <v>87</v>
          </cell>
          <cell r="Q28">
            <v>128</v>
          </cell>
          <cell r="S28">
            <v>36</v>
          </cell>
        </row>
        <row r="29">
          <cell r="E29">
            <v>1</v>
          </cell>
          <cell r="G29">
            <v>15</v>
          </cell>
          <cell r="I29">
            <v>31</v>
          </cell>
          <cell r="K29">
            <v>27</v>
          </cell>
          <cell r="M29">
            <v>18</v>
          </cell>
          <cell r="O29">
            <v>29</v>
          </cell>
          <cell r="Q29">
            <v>43</v>
          </cell>
          <cell r="S29">
            <v>9</v>
          </cell>
        </row>
        <row r="30">
          <cell r="E30">
            <v>3</v>
          </cell>
          <cell r="G30">
            <v>3</v>
          </cell>
          <cell r="I30">
            <v>9</v>
          </cell>
          <cell r="K30">
            <v>6</v>
          </cell>
          <cell r="M30">
            <v>5</v>
          </cell>
          <cell r="O30">
            <v>9</v>
          </cell>
          <cell r="Q30">
            <v>12</v>
          </cell>
          <cell r="S30">
            <v>3</v>
          </cell>
        </row>
        <row r="31">
          <cell r="E31">
            <v>3</v>
          </cell>
          <cell r="G31">
            <v>0</v>
          </cell>
          <cell r="I31">
            <v>3</v>
          </cell>
          <cell r="K31">
            <v>2</v>
          </cell>
          <cell r="M31">
            <v>3</v>
          </cell>
          <cell r="O31">
            <v>2</v>
          </cell>
          <cell r="Q31">
            <v>4</v>
          </cell>
          <cell r="S31">
            <v>0</v>
          </cell>
        </row>
        <row r="33">
          <cell r="E33">
            <v>0</v>
          </cell>
          <cell r="G33">
            <v>3</v>
          </cell>
          <cell r="I33">
            <v>4</v>
          </cell>
          <cell r="K33">
            <v>4</v>
          </cell>
          <cell r="M33">
            <v>4</v>
          </cell>
          <cell r="O33">
            <v>3</v>
          </cell>
          <cell r="Q33">
            <v>4</v>
          </cell>
          <cell r="S33">
            <v>0</v>
          </cell>
        </row>
        <row r="34">
          <cell r="E34">
            <v>2</v>
          </cell>
          <cell r="G34">
            <v>9</v>
          </cell>
          <cell r="I34">
            <v>16</v>
          </cell>
          <cell r="K34">
            <v>5</v>
          </cell>
          <cell r="M34">
            <v>8</v>
          </cell>
          <cell r="O34">
            <v>9</v>
          </cell>
          <cell r="Q34">
            <v>28</v>
          </cell>
          <cell r="S34">
            <v>4</v>
          </cell>
        </row>
        <row r="35">
          <cell r="E35">
            <v>2</v>
          </cell>
          <cell r="G35">
            <v>7</v>
          </cell>
          <cell r="I35">
            <v>9</v>
          </cell>
          <cell r="K35">
            <v>10</v>
          </cell>
          <cell r="M35">
            <v>11</v>
          </cell>
          <cell r="O35">
            <v>14</v>
          </cell>
          <cell r="Q35">
            <v>15</v>
          </cell>
          <cell r="S35">
            <v>5</v>
          </cell>
        </row>
        <row r="36">
          <cell r="E36">
            <v>3</v>
          </cell>
          <cell r="G36">
            <v>3</v>
          </cell>
          <cell r="I36">
            <v>7</v>
          </cell>
          <cell r="K36">
            <v>4</v>
          </cell>
          <cell r="M36">
            <v>3</v>
          </cell>
          <cell r="O36">
            <v>6</v>
          </cell>
          <cell r="Q36">
            <v>7</v>
          </cell>
          <cell r="S36">
            <v>2</v>
          </cell>
        </row>
        <row r="38">
          <cell r="E38">
            <v>4</v>
          </cell>
          <cell r="G38">
            <v>6</v>
          </cell>
          <cell r="I38">
            <v>7</v>
          </cell>
          <cell r="K38">
            <v>1</v>
          </cell>
          <cell r="M38">
            <v>1</v>
          </cell>
          <cell r="O38">
            <v>0</v>
          </cell>
          <cell r="Q38">
            <v>2</v>
          </cell>
          <cell r="S38">
            <v>1</v>
          </cell>
        </row>
        <row r="39">
          <cell r="E39">
            <v>2</v>
          </cell>
          <cell r="G39">
            <v>3</v>
          </cell>
          <cell r="I39">
            <v>10</v>
          </cell>
          <cell r="K39">
            <v>3</v>
          </cell>
          <cell r="M39">
            <v>3</v>
          </cell>
          <cell r="O39">
            <v>6</v>
          </cell>
          <cell r="Q39">
            <v>9</v>
          </cell>
          <cell r="S39">
            <v>3</v>
          </cell>
        </row>
        <row r="40">
          <cell r="E40">
            <v>1</v>
          </cell>
          <cell r="G40">
            <v>3</v>
          </cell>
          <cell r="I40">
            <v>6</v>
          </cell>
          <cell r="K40">
            <v>1</v>
          </cell>
          <cell r="M40">
            <v>4</v>
          </cell>
          <cell r="O40">
            <v>3</v>
          </cell>
          <cell r="Q40">
            <v>6</v>
          </cell>
          <cell r="S40">
            <v>2</v>
          </cell>
        </row>
        <row r="41">
          <cell r="E41">
            <v>1</v>
          </cell>
          <cell r="G41">
            <v>3</v>
          </cell>
          <cell r="I41">
            <v>9</v>
          </cell>
          <cell r="K41">
            <v>3</v>
          </cell>
          <cell r="M41">
            <v>4</v>
          </cell>
          <cell r="O41">
            <v>9</v>
          </cell>
          <cell r="Q41">
            <v>17</v>
          </cell>
          <cell r="S41">
            <v>4</v>
          </cell>
        </row>
        <row r="42">
          <cell r="E42">
            <v>4</v>
          </cell>
          <cell r="G42">
            <v>7</v>
          </cell>
          <cell r="I42">
            <v>18</v>
          </cell>
          <cell r="K42">
            <v>4</v>
          </cell>
          <cell r="M42">
            <v>10</v>
          </cell>
          <cell r="O42">
            <v>15</v>
          </cell>
          <cell r="Q42">
            <v>24</v>
          </cell>
          <cell r="S42">
            <v>7</v>
          </cell>
        </row>
        <row r="43">
          <cell r="E43">
            <v>7</v>
          </cell>
          <cell r="G43">
            <v>2</v>
          </cell>
          <cell r="I43">
            <v>8</v>
          </cell>
          <cell r="K43">
            <v>1</v>
          </cell>
          <cell r="M43">
            <v>6</v>
          </cell>
          <cell r="O43">
            <v>6</v>
          </cell>
          <cell r="Q43">
            <v>18</v>
          </cell>
          <cell r="S43">
            <v>5</v>
          </cell>
        </row>
        <row r="44">
          <cell r="E44">
            <v>2</v>
          </cell>
          <cell r="G44">
            <v>3</v>
          </cell>
          <cell r="I44">
            <v>4</v>
          </cell>
          <cell r="K44">
            <v>7</v>
          </cell>
          <cell r="M44">
            <v>3</v>
          </cell>
          <cell r="O44">
            <v>6</v>
          </cell>
          <cell r="Q44">
            <v>19</v>
          </cell>
          <cell r="S44">
            <v>7</v>
          </cell>
        </row>
        <row r="45">
          <cell r="E45">
            <v>1</v>
          </cell>
          <cell r="G45">
            <v>9</v>
          </cell>
          <cell r="I45">
            <v>8</v>
          </cell>
          <cell r="K45">
            <v>9</v>
          </cell>
          <cell r="M45">
            <v>13</v>
          </cell>
          <cell r="O45">
            <v>11</v>
          </cell>
          <cell r="Q45">
            <v>18</v>
          </cell>
          <cell r="S45">
            <v>8</v>
          </cell>
        </row>
        <row r="46">
          <cell r="E46">
            <v>2</v>
          </cell>
          <cell r="G46">
            <v>4</v>
          </cell>
          <cell r="I46">
            <v>8</v>
          </cell>
          <cell r="K46">
            <v>9</v>
          </cell>
          <cell r="M46">
            <v>10</v>
          </cell>
          <cell r="O46">
            <v>14</v>
          </cell>
          <cell r="Q46">
            <v>18</v>
          </cell>
          <cell r="S46">
            <v>5</v>
          </cell>
        </row>
        <row r="47">
          <cell r="E47">
            <v>7</v>
          </cell>
          <cell r="G47">
            <v>4</v>
          </cell>
          <cell r="I47">
            <v>4</v>
          </cell>
          <cell r="K47">
            <v>3</v>
          </cell>
          <cell r="M47">
            <v>3</v>
          </cell>
          <cell r="O47">
            <v>6</v>
          </cell>
          <cell r="Q47">
            <v>9</v>
          </cell>
          <cell r="S47">
            <v>0</v>
          </cell>
        </row>
        <row r="48">
          <cell r="E48">
            <v>1</v>
          </cell>
          <cell r="G48">
            <v>9</v>
          </cell>
          <cell r="I48">
            <v>6</v>
          </cell>
          <cell r="K48">
            <v>3</v>
          </cell>
          <cell r="M48">
            <v>8</v>
          </cell>
          <cell r="O48">
            <v>10</v>
          </cell>
          <cell r="Q48">
            <v>11</v>
          </cell>
          <cell r="S48">
            <v>0</v>
          </cell>
        </row>
        <row r="49">
          <cell r="E49">
            <v>19</v>
          </cell>
          <cell r="G49">
            <v>38</v>
          </cell>
          <cell r="I49">
            <v>122</v>
          </cell>
          <cell r="K49">
            <v>58</v>
          </cell>
          <cell r="M49">
            <v>66</v>
          </cell>
          <cell r="O49">
            <v>111</v>
          </cell>
          <cell r="Q49">
            <v>208</v>
          </cell>
          <cell r="S49">
            <v>74</v>
          </cell>
        </row>
        <row r="50">
          <cell r="E50">
            <v>1</v>
          </cell>
          <cell r="G50">
            <v>3</v>
          </cell>
          <cell r="I50">
            <v>1</v>
          </cell>
          <cell r="K50">
            <v>0</v>
          </cell>
          <cell r="M50">
            <v>1</v>
          </cell>
          <cell r="O50">
            <v>5</v>
          </cell>
          <cell r="Q50">
            <v>11</v>
          </cell>
          <cell r="S50">
            <v>0</v>
          </cell>
        </row>
        <row r="51">
          <cell r="E51">
            <v>0</v>
          </cell>
          <cell r="G51">
            <v>0</v>
          </cell>
          <cell r="I51">
            <v>11</v>
          </cell>
          <cell r="K51">
            <v>2</v>
          </cell>
          <cell r="M51">
            <v>7</v>
          </cell>
          <cell r="O51">
            <v>8</v>
          </cell>
          <cell r="Q51">
            <v>7</v>
          </cell>
          <cell r="S51">
            <v>1</v>
          </cell>
        </row>
        <row r="52">
          <cell r="E52">
            <v>7</v>
          </cell>
          <cell r="G52">
            <v>9</v>
          </cell>
          <cell r="I52">
            <v>19</v>
          </cell>
          <cell r="K52">
            <v>10</v>
          </cell>
          <cell r="M52">
            <v>5</v>
          </cell>
          <cell r="O52">
            <v>11</v>
          </cell>
          <cell r="Q52">
            <v>24</v>
          </cell>
          <cell r="S52">
            <v>7</v>
          </cell>
        </row>
        <row r="53">
          <cell r="E53">
            <v>7</v>
          </cell>
          <cell r="G53">
            <v>6</v>
          </cell>
          <cell r="I53">
            <v>5</v>
          </cell>
          <cell r="K53">
            <v>3</v>
          </cell>
          <cell r="M53">
            <v>4</v>
          </cell>
          <cell r="O53">
            <v>7</v>
          </cell>
          <cell r="Q53">
            <v>12</v>
          </cell>
          <cell r="S53">
            <v>5</v>
          </cell>
        </row>
        <row r="54">
          <cell r="E54">
            <v>1</v>
          </cell>
          <cell r="G54">
            <v>2</v>
          </cell>
          <cell r="I54">
            <v>14</v>
          </cell>
          <cell r="K54">
            <v>7</v>
          </cell>
          <cell r="M54">
            <v>6</v>
          </cell>
          <cell r="O54">
            <v>9</v>
          </cell>
          <cell r="Q54">
            <v>22</v>
          </cell>
          <cell r="S54">
            <v>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IĄC"/>
      <sheetName val="STYCZEŃ"/>
      <sheetName val="LUTY"/>
      <sheetName val="I-II narast"/>
      <sheetName val="MARZEC"/>
      <sheetName val="I KW"/>
      <sheetName val="KWIECIEN"/>
      <sheetName val="I-IV narast"/>
      <sheetName val="MAJ"/>
      <sheetName val="I-V narast"/>
      <sheetName val="CZERWIEC"/>
      <sheetName val="CZERWIEC (2)"/>
      <sheetName val="II KW"/>
      <sheetName val="I PÓŁROCZE"/>
      <sheetName val="I PÓŁROCZE (2)"/>
      <sheetName val="LIPIEC"/>
      <sheetName val="I-VII narast"/>
      <sheetName val="SIERPIEN"/>
      <sheetName val="I-VIII narast"/>
      <sheetName val="WRZESIEN"/>
      <sheetName val="I-IX narast"/>
      <sheetName val="III KW"/>
      <sheetName val="PAŹDZIERNIK"/>
      <sheetName val="I-X narast"/>
      <sheetName val="LISTOPAD"/>
      <sheetName val="I-XI narast"/>
      <sheetName val="GRUDZIEŃ"/>
      <sheetName val="IV KW"/>
      <sheetName val="II PÓŁROCZE"/>
      <sheetName val="ROK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6">
          <cell r="C56">
            <v>2279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1_ogółem"/>
      <sheetName val="Z2_wybrane_grupy_podmiotów"/>
      <sheetName val="Z3_zakłady_osób_fizycznych"/>
      <sheetName val="Z4_bezrobotni_ogółem"/>
      <sheetName val="Z5_poprzednio_pracujący"/>
      <sheetName val="Z6_dotychcza_niepracujący"/>
      <sheetName val="Z7_stopa_bezrobocia"/>
      <sheetName val="Z8_napływ_bezrobotnych"/>
      <sheetName val="Z9_napływ_poprzednio_pracujych"/>
      <sheetName val="Z10_napływ_dotychczas_niepracu"/>
      <sheetName val="Z11_odpływ_bezrobotnych"/>
      <sheetName val="Z12_podjęcia_pracy"/>
      <sheetName val="Z13_niepotwierdzenie_gotowosci"/>
      <sheetName val="Z14_udział_podj_pracy_nie_potw"/>
      <sheetName val="Z15_bezrobotne_kobiety"/>
      <sheetName val="Z16_udział_bezrobotnych_kobiet"/>
      <sheetName val="Z17_napływ_kobiet"/>
      <sheetName val="Z_18_odpływ_kobiet"/>
      <sheetName val="Z19_podjecia_pracy_kobiet"/>
      <sheetName val="Z20_udział_podj_pracy_niepotwie"/>
      <sheetName val="Z21_wiek_kobiety"/>
      <sheetName val="Z22_wykształcen_kobiety"/>
      <sheetName val="Z23_staż_kobiety"/>
      <sheetName val="Z24_czas_kobiety"/>
      <sheetName val="Z25_dlugotrwale_kobiety_wiek"/>
      <sheetName val="Z26_długotr_kobie_wykształcenie"/>
      <sheetName val="Z27_długotrwale_kobiety_staż"/>
      <sheetName val="Z28_zamieszkal_ na_wsi "/>
      <sheetName val="Z29_udział_zamieszkal_na _wsi"/>
      <sheetName val="Z30_napływ_zamieszkal_na_wsi"/>
      <sheetName val="Z31_podjęcia_pracy_zamie_na_wsi"/>
      <sheetName val="Z32_wies_wiek"/>
      <sheetName val="Z33_wies_wykształcenie"/>
      <sheetName val="Z34_wies_staż"/>
      <sheetName val="Z35_wies_czas"/>
      <sheetName val="Z36_wies_długotrwale_wiek"/>
      <sheetName val="Z37_wies_długotrw_wykształcenie"/>
      <sheetName val="Z38_wies_długotrwale_staż"/>
      <sheetName val="Z39_wies_szczególna_sytuacja"/>
      <sheetName val="Z40_bezrobotni_z_zasiłkiem"/>
      <sheetName val="Z41_udział_bezrobo_z_zasiłkiem "/>
      <sheetName val="Z42_napływ_bezrob_z_zasiłkiem"/>
      <sheetName val="Z43_bezrobotni_ zwolnieni_zakła"/>
      <sheetName val="Z44_udział_zwolnionych_zakład"/>
      <sheetName val="Z45_napływ_zwolnionych_zakład "/>
      <sheetName val="Z46_absolwenci "/>
      <sheetName val="Z47_ udział_absolwentów"/>
      <sheetName val="Z48_napływ_absolwentów"/>
      <sheetName val="Z49_podjęcia_pracy_absolwenci"/>
      <sheetName val="Z50_cudzoziemcy"/>
      <sheetName val="Z51_napływ_cudzoziemców"/>
      <sheetName val="Z52_podjecia_pracy_cudzoziemcy"/>
      <sheetName val="Z53_wiek_ogolem"/>
      <sheetName val="Z54_wykształcenie_ogolem"/>
      <sheetName val="Z55_staż_ogolem"/>
      <sheetName val="Z56_czas_ogolem"/>
      <sheetName val="Z57_bezrobotni_grupy_wielkie"/>
      <sheetName val="Z58_bezrobotni_gr_elementarne"/>
      <sheetName val="Z59_ranking_powyżej_100_bezrob."/>
      <sheetName val="Z60_bezrobotni_wg_PKD"/>
      <sheetName val="61_szczegolna_sytuacja"/>
      <sheetName val="62_naplyw_szczegolna_sytuacja"/>
      <sheetName val=" Z63_odpływ_szczególna_sytuacja"/>
      <sheetName val="Z64_podjecia_pracy"/>
      <sheetName val="Z65_niepelnosprawni_ogolem"/>
      <sheetName val="Z66_rodzaj_stopien_niepelnospra"/>
      <sheetName val="Z67_naplyw_niepelnosprawnych"/>
      <sheetName val="Z68_odplyw_niepelnosprawnych"/>
      <sheetName val="Z69_niepelnosprawne_kobiety"/>
      <sheetName val="Z70_niepelnosprawne_kobiet_wiek"/>
      <sheetName val="Z_71_poszukujacy_pracy"/>
      <sheetName val="Z72_niepelnosprawni_poszukujacy"/>
      <sheetName val="Z73_bezrobotni_wg_gmin"/>
      <sheetName val="Z74_posrednictwo"/>
      <sheetName val="Z75_naplyw_wolnych_m_c_pracy"/>
      <sheetName val="Z76_wolne_m_ca_pracy_wg_PKD"/>
      <sheetName val="Z77_ranking_m_c_pracy"/>
      <sheetName val="Z78_ relacje_gr_element_napływ"/>
      <sheetName val="Z79_Fundusz_Pracy"/>
      <sheetName val="Z80_rezerwa_FP"/>
      <sheetName val="Z81_praca_cudzoziemcy"/>
      <sheetName val="Z82_praca_cudzoziemcy_powiaty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3">
          <cell r="G53">
            <v>1691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IĄC"/>
      <sheetName val="STYCZEŃ"/>
      <sheetName val="LUTY"/>
      <sheetName val="MARZEC"/>
      <sheetName val="KWIECIEN"/>
      <sheetName val="MAJ"/>
      <sheetName val="CZERWIEC"/>
      <sheetName val="LIPIEC"/>
      <sheetName val="SIERPIEN"/>
      <sheetName val="WRZESIEN"/>
      <sheetName val="PAŹDZIERNIK"/>
      <sheetName val="LISTOPAD"/>
      <sheetName val="GRUDZIEŃ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C53">
            <v>1543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IĄC"/>
      <sheetName val="STYCZEŃ"/>
      <sheetName val="LUTY"/>
      <sheetName val="MARZEC"/>
      <sheetName val="KWIECIEN"/>
      <sheetName val="MAJ"/>
      <sheetName val="CZERWIEC"/>
      <sheetName val="LIPIEC"/>
      <sheetName val="SIERPIEN"/>
      <sheetName val="WRZESIEN"/>
      <sheetName val="PAŹDZIERNIK"/>
      <sheetName val="LISTOPAD"/>
      <sheetName val="GRUDZIEŃ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283</v>
          </cell>
        </row>
        <row r="53">
          <cell r="H53">
            <v>381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ek"/>
      <sheetName val="wykształcenie"/>
      <sheetName val="staż"/>
      <sheetName val="czas"/>
      <sheetName val="Arkusz1"/>
    </sheetNames>
    <sheetDataSet>
      <sheetData sheetId="0">
        <row r="9">
          <cell r="D9">
            <v>463</v>
          </cell>
          <cell r="F9">
            <v>1027</v>
          </cell>
          <cell r="H9">
            <v>746</v>
          </cell>
          <cell r="J9">
            <v>663</v>
          </cell>
          <cell r="L9">
            <v>499</v>
          </cell>
          <cell r="N9">
            <v>335</v>
          </cell>
        </row>
        <row r="10">
          <cell r="D10">
            <v>426</v>
          </cell>
          <cell r="F10">
            <v>651</v>
          </cell>
          <cell r="H10">
            <v>472</v>
          </cell>
          <cell r="J10">
            <v>387</v>
          </cell>
          <cell r="L10">
            <v>306</v>
          </cell>
          <cell r="N10">
            <v>202</v>
          </cell>
        </row>
        <row r="11">
          <cell r="D11">
            <v>662</v>
          </cell>
          <cell r="F11">
            <v>1048</v>
          </cell>
          <cell r="H11">
            <v>794</v>
          </cell>
          <cell r="J11">
            <v>597</v>
          </cell>
          <cell r="L11">
            <v>382</v>
          </cell>
          <cell r="N11">
            <v>285</v>
          </cell>
        </row>
        <row r="12">
          <cell r="D12">
            <v>367</v>
          </cell>
          <cell r="F12">
            <v>741</v>
          </cell>
          <cell r="H12">
            <v>557</v>
          </cell>
          <cell r="J12">
            <v>470</v>
          </cell>
          <cell r="L12">
            <v>251</v>
          </cell>
          <cell r="N12">
            <v>131</v>
          </cell>
        </row>
        <row r="14">
          <cell r="D14">
            <v>734</v>
          </cell>
          <cell r="F14">
            <v>998</v>
          </cell>
          <cell r="H14">
            <v>695</v>
          </cell>
          <cell r="J14">
            <v>539</v>
          </cell>
          <cell r="L14">
            <v>284</v>
          </cell>
          <cell r="N14">
            <v>204</v>
          </cell>
        </row>
        <row r="15">
          <cell r="D15">
            <v>311</v>
          </cell>
          <cell r="F15">
            <v>757</v>
          </cell>
          <cell r="H15">
            <v>667</v>
          </cell>
          <cell r="J15">
            <v>504</v>
          </cell>
          <cell r="L15">
            <v>361</v>
          </cell>
          <cell r="N15">
            <v>227</v>
          </cell>
        </row>
        <row r="16">
          <cell r="D16">
            <v>821</v>
          </cell>
          <cell r="F16">
            <v>1287</v>
          </cell>
          <cell r="H16">
            <v>728</v>
          </cell>
          <cell r="J16">
            <v>624</v>
          </cell>
          <cell r="L16">
            <v>368</v>
          </cell>
          <cell r="N16">
            <v>196</v>
          </cell>
        </row>
        <row r="17">
          <cell r="D17">
            <v>677</v>
          </cell>
          <cell r="F17">
            <v>916</v>
          </cell>
          <cell r="H17">
            <v>656</v>
          </cell>
          <cell r="J17">
            <v>469</v>
          </cell>
          <cell r="L17">
            <v>237</v>
          </cell>
          <cell r="N17">
            <v>186</v>
          </cell>
        </row>
        <row r="18">
          <cell r="D18">
            <v>373</v>
          </cell>
          <cell r="F18">
            <v>645</v>
          </cell>
          <cell r="H18">
            <v>449</v>
          </cell>
          <cell r="J18">
            <v>358</v>
          </cell>
          <cell r="L18">
            <v>240</v>
          </cell>
          <cell r="N18">
            <v>148</v>
          </cell>
        </row>
        <row r="20">
          <cell r="D20">
            <v>400</v>
          </cell>
          <cell r="F20">
            <v>757</v>
          </cell>
          <cell r="H20">
            <v>641</v>
          </cell>
          <cell r="J20">
            <v>555</v>
          </cell>
          <cell r="L20">
            <v>300</v>
          </cell>
          <cell r="N20">
            <v>189</v>
          </cell>
        </row>
        <row r="21">
          <cell r="D21">
            <v>490</v>
          </cell>
          <cell r="F21">
            <v>1208</v>
          </cell>
          <cell r="H21">
            <v>1260</v>
          </cell>
          <cell r="J21">
            <v>999</v>
          </cell>
          <cell r="L21">
            <v>558</v>
          </cell>
          <cell r="N21">
            <v>379</v>
          </cell>
        </row>
        <row r="22">
          <cell r="D22">
            <v>728</v>
          </cell>
          <cell r="F22">
            <v>1368</v>
          </cell>
          <cell r="H22">
            <v>1119</v>
          </cell>
          <cell r="J22">
            <v>961</v>
          </cell>
          <cell r="L22">
            <v>443</v>
          </cell>
          <cell r="N22">
            <v>268</v>
          </cell>
        </row>
        <row r="23">
          <cell r="D23">
            <v>506</v>
          </cell>
          <cell r="F23">
            <v>935</v>
          </cell>
          <cell r="H23">
            <v>739</v>
          </cell>
          <cell r="J23">
            <v>597</v>
          </cell>
          <cell r="L23">
            <v>293</v>
          </cell>
          <cell r="N23">
            <v>155</v>
          </cell>
        </row>
        <row r="25">
          <cell r="D25">
            <v>164</v>
          </cell>
          <cell r="F25">
            <v>332</v>
          </cell>
          <cell r="H25">
            <v>205</v>
          </cell>
          <cell r="J25">
            <v>199</v>
          </cell>
          <cell r="L25">
            <v>142</v>
          </cell>
          <cell r="N25">
            <v>126</v>
          </cell>
        </row>
        <row r="26">
          <cell r="D26">
            <v>349</v>
          </cell>
          <cell r="F26">
            <v>791</v>
          </cell>
          <cell r="H26">
            <v>656</v>
          </cell>
          <cell r="J26">
            <v>471</v>
          </cell>
          <cell r="L26">
            <v>329</v>
          </cell>
          <cell r="N26">
            <v>225</v>
          </cell>
        </row>
        <row r="27">
          <cell r="D27">
            <v>308</v>
          </cell>
          <cell r="F27">
            <v>553</v>
          </cell>
          <cell r="H27">
            <v>338</v>
          </cell>
          <cell r="J27">
            <v>276</v>
          </cell>
          <cell r="L27">
            <v>155</v>
          </cell>
          <cell r="N27">
            <v>110</v>
          </cell>
        </row>
        <row r="28">
          <cell r="D28">
            <v>585</v>
          </cell>
          <cell r="F28">
            <v>1057</v>
          </cell>
          <cell r="H28">
            <v>822</v>
          </cell>
          <cell r="J28">
            <v>740</v>
          </cell>
          <cell r="L28">
            <v>394</v>
          </cell>
          <cell r="N28">
            <v>215</v>
          </cell>
        </row>
        <row r="29">
          <cell r="D29">
            <v>1107</v>
          </cell>
          <cell r="F29">
            <v>3486</v>
          </cell>
          <cell r="H29">
            <v>3378</v>
          </cell>
          <cell r="J29">
            <v>2632</v>
          </cell>
          <cell r="L29">
            <v>1708</v>
          </cell>
          <cell r="N29">
            <v>1211</v>
          </cell>
        </row>
        <row r="30">
          <cell r="D30">
            <v>1386</v>
          </cell>
          <cell r="F30">
            <v>3099</v>
          </cell>
          <cell r="H30">
            <v>2539</v>
          </cell>
          <cell r="J30">
            <v>1896</v>
          </cell>
          <cell r="L30">
            <v>1089</v>
          </cell>
          <cell r="N30">
            <v>663</v>
          </cell>
        </row>
        <row r="31">
          <cell r="D31">
            <v>451</v>
          </cell>
          <cell r="F31">
            <v>1015</v>
          </cell>
          <cell r="H31">
            <v>916</v>
          </cell>
          <cell r="J31">
            <v>709</v>
          </cell>
          <cell r="L31">
            <v>396</v>
          </cell>
          <cell r="N31">
            <v>229</v>
          </cell>
        </row>
        <row r="32">
          <cell r="D32">
            <v>299</v>
          </cell>
          <cell r="F32">
            <v>517</v>
          </cell>
          <cell r="H32">
            <v>354</v>
          </cell>
          <cell r="J32">
            <v>266</v>
          </cell>
          <cell r="L32">
            <v>177</v>
          </cell>
          <cell r="N32">
            <v>107</v>
          </cell>
        </row>
        <row r="34">
          <cell r="D34">
            <v>169</v>
          </cell>
          <cell r="F34">
            <v>327</v>
          </cell>
          <cell r="H34">
            <v>220</v>
          </cell>
          <cell r="J34">
            <v>122</v>
          </cell>
          <cell r="L34">
            <v>107</v>
          </cell>
          <cell r="N34">
            <v>59</v>
          </cell>
        </row>
        <row r="35">
          <cell r="D35">
            <v>213</v>
          </cell>
          <cell r="F35">
            <v>670</v>
          </cell>
          <cell r="H35">
            <v>526</v>
          </cell>
          <cell r="J35">
            <v>363</v>
          </cell>
          <cell r="L35">
            <v>272</v>
          </cell>
          <cell r="N35">
            <v>199</v>
          </cell>
        </row>
        <row r="36">
          <cell r="D36">
            <v>342</v>
          </cell>
          <cell r="F36">
            <v>738</v>
          </cell>
          <cell r="H36">
            <v>403</v>
          </cell>
          <cell r="J36">
            <v>331</v>
          </cell>
          <cell r="L36">
            <v>194</v>
          </cell>
          <cell r="N36">
            <v>116</v>
          </cell>
        </row>
        <row r="37">
          <cell r="D37">
            <v>318</v>
          </cell>
          <cell r="F37">
            <v>494</v>
          </cell>
          <cell r="H37">
            <v>292</v>
          </cell>
          <cell r="J37">
            <v>195</v>
          </cell>
          <cell r="L37">
            <v>152</v>
          </cell>
          <cell r="N37">
            <v>113</v>
          </cell>
        </row>
        <row r="39">
          <cell r="D39">
            <v>692</v>
          </cell>
          <cell r="F39">
            <v>1250</v>
          </cell>
          <cell r="H39">
            <v>829</v>
          </cell>
          <cell r="J39">
            <v>710</v>
          </cell>
          <cell r="L39">
            <v>425</v>
          </cell>
          <cell r="N39">
            <v>305</v>
          </cell>
        </row>
        <row r="40">
          <cell r="D40">
            <v>136</v>
          </cell>
          <cell r="F40">
            <v>314</v>
          </cell>
          <cell r="H40">
            <v>290</v>
          </cell>
          <cell r="J40">
            <v>228</v>
          </cell>
          <cell r="L40">
            <v>166</v>
          </cell>
          <cell r="N40">
            <v>147</v>
          </cell>
        </row>
        <row r="41">
          <cell r="D41">
            <v>183</v>
          </cell>
          <cell r="F41">
            <v>299</v>
          </cell>
          <cell r="H41">
            <v>222</v>
          </cell>
          <cell r="J41">
            <v>162</v>
          </cell>
          <cell r="L41">
            <v>153</v>
          </cell>
          <cell r="N41">
            <v>156</v>
          </cell>
        </row>
        <row r="42">
          <cell r="D42">
            <v>276</v>
          </cell>
          <cell r="F42">
            <v>762</v>
          </cell>
          <cell r="H42">
            <v>815</v>
          </cell>
          <cell r="J42">
            <v>532</v>
          </cell>
          <cell r="L42">
            <v>390</v>
          </cell>
          <cell r="N42">
            <v>329</v>
          </cell>
        </row>
        <row r="43">
          <cell r="D43">
            <v>327</v>
          </cell>
          <cell r="F43">
            <v>728</v>
          </cell>
          <cell r="H43">
            <v>595</v>
          </cell>
          <cell r="J43">
            <v>473</v>
          </cell>
          <cell r="L43">
            <v>390</v>
          </cell>
          <cell r="N43">
            <v>336</v>
          </cell>
        </row>
        <row r="44">
          <cell r="D44">
            <v>259</v>
          </cell>
          <cell r="F44">
            <v>561</v>
          </cell>
          <cell r="H44">
            <v>560</v>
          </cell>
          <cell r="J44">
            <v>400</v>
          </cell>
          <cell r="L44">
            <v>293</v>
          </cell>
          <cell r="N44">
            <v>254</v>
          </cell>
        </row>
        <row r="45">
          <cell r="D45">
            <v>262</v>
          </cell>
          <cell r="F45">
            <v>611</v>
          </cell>
          <cell r="H45">
            <v>603</v>
          </cell>
          <cell r="J45">
            <v>509</v>
          </cell>
          <cell r="L45">
            <v>323</v>
          </cell>
          <cell r="N45">
            <v>287</v>
          </cell>
        </row>
        <row r="46">
          <cell r="D46">
            <v>350</v>
          </cell>
          <cell r="F46">
            <v>945</v>
          </cell>
          <cell r="H46">
            <v>1025</v>
          </cell>
          <cell r="J46">
            <v>757</v>
          </cell>
          <cell r="L46">
            <v>568</v>
          </cell>
          <cell r="N46">
            <v>435</v>
          </cell>
        </row>
        <row r="47">
          <cell r="D47">
            <v>220</v>
          </cell>
          <cell r="F47">
            <v>772</v>
          </cell>
          <cell r="H47">
            <v>859</v>
          </cell>
          <cell r="J47">
            <v>703</v>
          </cell>
          <cell r="L47">
            <v>465</v>
          </cell>
          <cell r="N47">
            <v>393</v>
          </cell>
        </row>
        <row r="48">
          <cell r="D48">
            <v>724</v>
          </cell>
          <cell r="F48">
            <v>1057</v>
          </cell>
          <cell r="H48">
            <v>806</v>
          </cell>
          <cell r="J48">
            <v>562</v>
          </cell>
          <cell r="L48">
            <v>303</v>
          </cell>
          <cell r="N48">
            <v>211</v>
          </cell>
        </row>
        <row r="49">
          <cell r="D49">
            <v>338</v>
          </cell>
          <cell r="F49">
            <v>676</v>
          </cell>
          <cell r="H49">
            <v>559</v>
          </cell>
          <cell r="J49">
            <v>432</v>
          </cell>
          <cell r="L49">
            <v>332</v>
          </cell>
          <cell r="N49">
            <v>187</v>
          </cell>
        </row>
        <row r="50">
          <cell r="D50">
            <v>1221</v>
          </cell>
          <cell r="F50">
            <v>6386</v>
          </cell>
          <cell r="H50">
            <v>7937</v>
          </cell>
          <cell r="J50">
            <v>5900</v>
          </cell>
          <cell r="L50">
            <v>4603</v>
          </cell>
          <cell r="N50">
            <v>4384</v>
          </cell>
        </row>
        <row r="51">
          <cell r="D51">
            <v>90</v>
          </cell>
          <cell r="F51">
            <v>344</v>
          </cell>
          <cell r="H51">
            <v>341</v>
          </cell>
          <cell r="J51">
            <v>314</v>
          </cell>
          <cell r="L51">
            <v>290</v>
          </cell>
          <cell r="N51">
            <v>259</v>
          </cell>
        </row>
        <row r="52">
          <cell r="D52">
            <v>401</v>
          </cell>
          <cell r="F52">
            <v>656</v>
          </cell>
          <cell r="H52">
            <v>474</v>
          </cell>
          <cell r="J52">
            <v>325</v>
          </cell>
          <cell r="L52">
            <v>227</v>
          </cell>
          <cell r="N52">
            <v>186</v>
          </cell>
        </row>
        <row r="53">
          <cell r="D53">
            <v>876</v>
          </cell>
          <cell r="F53">
            <v>2146</v>
          </cell>
          <cell r="H53">
            <v>1873</v>
          </cell>
          <cell r="J53">
            <v>1308</v>
          </cell>
          <cell r="L53">
            <v>930</v>
          </cell>
          <cell r="N53">
            <v>687</v>
          </cell>
        </row>
        <row r="54">
          <cell r="D54">
            <v>354</v>
          </cell>
          <cell r="F54">
            <v>481</v>
          </cell>
          <cell r="H54">
            <v>316</v>
          </cell>
          <cell r="J54">
            <v>271</v>
          </cell>
          <cell r="L54">
            <v>181</v>
          </cell>
          <cell r="N54">
            <v>132</v>
          </cell>
        </row>
        <row r="55">
          <cell r="D55">
            <v>342</v>
          </cell>
          <cell r="F55">
            <v>809</v>
          </cell>
          <cell r="H55">
            <v>841</v>
          </cell>
          <cell r="J55">
            <v>556</v>
          </cell>
          <cell r="L55">
            <v>356</v>
          </cell>
          <cell r="N55">
            <v>248</v>
          </cell>
        </row>
      </sheetData>
      <sheetData sheetId="1">
        <row r="10">
          <cell r="D10">
            <v>450</v>
          </cell>
          <cell r="F10">
            <v>743</v>
          </cell>
          <cell r="H10">
            <v>475</v>
          </cell>
          <cell r="J10">
            <v>1057</v>
          </cell>
          <cell r="L10">
            <v>1008</v>
          </cell>
        </row>
        <row r="11">
          <cell r="D11">
            <v>229</v>
          </cell>
          <cell r="F11">
            <v>561</v>
          </cell>
          <cell r="H11">
            <v>352</v>
          </cell>
          <cell r="J11">
            <v>641</v>
          </cell>
          <cell r="L11">
            <v>661</v>
          </cell>
        </row>
        <row r="12">
          <cell r="D12">
            <v>306</v>
          </cell>
          <cell r="F12">
            <v>545</v>
          </cell>
          <cell r="H12">
            <v>606</v>
          </cell>
          <cell r="J12">
            <v>974</v>
          </cell>
          <cell r="L12">
            <v>1337</v>
          </cell>
        </row>
        <row r="13">
          <cell r="D13">
            <v>255</v>
          </cell>
          <cell r="F13">
            <v>567</v>
          </cell>
          <cell r="H13">
            <v>301</v>
          </cell>
          <cell r="J13">
            <v>723</v>
          </cell>
          <cell r="L13">
            <v>671</v>
          </cell>
        </row>
        <row r="15">
          <cell r="D15">
            <v>249</v>
          </cell>
          <cell r="F15">
            <v>688</v>
          </cell>
          <cell r="H15">
            <v>605</v>
          </cell>
          <cell r="J15">
            <v>898</v>
          </cell>
          <cell r="L15">
            <v>1014</v>
          </cell>
        </row>
        <row r="16">
          <cell r="D16">
            <v>481</v>
          </cell>
          <cell r="F16">
            <v>746</v>
          </cell>
          <cell r="H16">
            <v>380</v>
          </cell>
          <cell r="J16">
            <v>664</v>
          </cell>
          <cell r="L16">
            <v>556</v>
          </cell>
        </row>
        <row r="17">
          <cell r="D17">
            <v>486</v>
          </cell>
          <cell r="F17">
            <v>1094</v>
          </cell>
          <cell r="H17">
            <v>441</v>
          </cell>
          <cell r="J17">
            <v>1063</v>
          </cell>
          <cell r="L17">
            <v>940</v>
          </cell>
        </row>
        <row r="18">
          <cell r="D18">
            <v>361</v>
          </cell>
          <cell r="F18">
            <v>718</v>
          </cell>
          <cell r="H18">
            <v>460</v>
          </cell>
          <cell r="J18">
            <v>769</v>
          </cell>
          <cell r="L18">
            <v>833</v>
          </cell>
        </row>
        <row r="19">
          <cell r="D19">
            <v>241</v>
          </cell>
          <cell r="F19">
            <v>460</v>
          </cell>
          <cell r="H19">
            <v>272</v>
          </cell>
          <cell r="J19">
            <v>505</v>
          </cell>
          <cell r="L19">
            <v>735</v>
          </cell>
        </row>
        <row r="21">
          <cell r="D21">
            <v>259</v>
          </cell>
          <cell r="F21">
            <v>582</v>
          </cell>
          <cell r="H21">
            <v>373</v>
          </cell>
          <cell r="J21">
            <v>670</v>
          </cell>
          <cell r="L21">
            <v>958</v>
          </cell>
        </row>
        <row r="22">
          <cell r="D22">
            <v>787</v>
          </cell>
          <cell r="F22">
            <v>1269</v>
          </cell>
          <cell r="H22">
            <v>550</v>
          </cell>
          <cell r="J22">
            <v>1090</v>
          </cell>
          <cell r="L22">
            <v>1198</v>
          </cell>
        </row>
        <row r="23">
          <cell r="D23">
            <v>521</v>
          </cell>
          <cell r="F23">
            <v>1008</v>
          </cell>
          <cell r="H23">
            <v>439</v>
          </cell>
          <cell r="J23">
            <v>1274</v>
          </cell>
          <cell r="L23">
            <v>1645</v>
          </cell>
        </row>
        <row r="24">
          <cell r="D24">
            <v>319</v>
          </cell>
          <cell r="F24">
            <v>812</v>
          </cell>
          <cell r="H24">
            <v>299</v>
          </cell>
          <cell r="J24">
            <v>871</v>
          </cell>
          <cell r="L24">
            <v>924</v>
          </cell>
        </row>
        <row r="26">
          <cell r="D26">
            <v>101</v>
          </cell>
          <cell r="F26">
            <v>228</v>
          </cell>
          <cell r="H26">
            <v>99</v>
          </cell>
          <cell r="J26">
            <v>363</v>
          </cell>
          <cell r="L26">
            <v>377</v>
          </cell>
        </row>
        <row r="27">
          <cell r="D27">
            <v>336</v>
          </cell>
          <cell r="F27">
            <v>565</v>
          </cell>
          <cell r="H27">
            <v>317</v>
          </cell>
          <cell r="J27">
            <v>844</v>
          </cell>
          <cell r="L27">
            <v>759</v>
          </cell>
        </row>
        <row r="28">
          <cell r="D28">
            <v>192</v>
          </cell>
          <cell r="F28">
            <v>417</v>
          </cell>
          <cell r="H28">
            <v>231</v>
          </cell>
          <cell r="J28">
            <v>523</v>
          </cell>
          <cell r="L28">
            <v>377</v>
          </cell>
        </row>
        <row r="29">
          <cell r="D29">
            <v>334</v>
          </cell>
          <cell r="F29">
            <v>923</v>
          </cell>
          <cell r="H29">
            <v>411</v>
          </cell>
          <cell r="J29">
            <v>1200</v>
          </cell>
          <cell r="L29">
            <v>945</v>
          </cell>
        </row>
        <row r="30">
          <cell r="D30">
            <v>2336</v>
          </cell>
          <cell r="F30">
            <v>2908</v>
          </cell>
          <cell r="H30">
            <v>1345</v>
          </cell>
          <cell r="J30">
            <v>3298</v>
          </cell>
          <cell r="L30">
            <v>3635</v>
          </cell>
        </row>
        <row r="31">
          <cell r="D31">
            <v>1145</v>
          </cell>
          <cell r="F31">
            <v>2294</v>
          </cell>
          <cell r="H31">
            <v>919</v>
          </cell>
          <cell r="J31">
            <v>3118</v>
          </cell>
          <cell r="L31">
            <v>3196</v>
          </cell>
        </row>
        <row r="32">
          <cell r="D32">
            <v>313</v>
          </cell>
          <cell r="F32">
            <v>802</v>
          </cell>
          <cell r="H32">
            <v>370</v>
          </cell>
          <cell r="J32">
            <v>1344</v>
          </cell>
          <cell r="L32">
            <v>887</v>
          </cell>
        </row>
        <row r="33">
          <cell r="D33">
            <v>205</v>
          </cell>
          <cell r="F33">
            <v>314</v>
          </cell>
          <cell r="H33">
            <v>207</v>
          </cell>
          <cell r="J33">
            <v>458</v>
          </cell>
          <cell r="L33">
            <v>536</v>
          </cell>
        </row>
        <row r="35">
          <cell r="D35">
            <v>134</v>
          </cell>
          <cell r="F35">
            <v>255</v>
          </cell>
          <cell r="H35">
            <v>126</v>
          </cell>
          <cell r="J35">
            <v>247</v>
          </cell>
          <cell r="L35">
            <v>242</v>
          </cell>
        </row>
        <row r="36">
          <cell r="D36">
            <v>512</v>
          </cell>
          <cell r="F36">
            <v>536</v>
          </cell>
          <cell r="H36">
            <v>286</v>
          </cell>
          <cell r="J36">
            <v>444</v>
          </cell>
          <cell r="L36">
            <v>465</v>
          </cell>
        </row>
        <row r="37">
          <cell r="D37">
            <v>317</v>
          </cell>
          <cell r="F37">
            <v>452</v>
          </cell>
          <cell r="H37">
            <v>247</v>
          </cell>
          <cell r="J37">
            <v>562</v>
          </cell>
          <cell r="L37">
            <v>546</v>
          </cell>
        </row>
        <row r="38">
          <cell r="D38">
            <v>244</v>
          </cell>
          <cell r="F38">
            <v>335</v>
          </cell>
          <cell r="H38">
            <v>241</v>
          </cell>
          <cell r="J38">
            <v>368</v>
          </cell>
          <cell r="L38">
            <v>376</v>
          </cell>
        </row>
        <row r="40">
          <cell r="D40">
            <v>343</v>
          </cell>
          <cell r="F40">
            <v>1004</v>
          </cell>
          <cell r="H40">
            <v>454</v>
          </cell>
          <cell r="J40">
            <v>1389</v>
          </cell>
          <cell r="L40">
            <v>1021</v>
          </cell>
        </row>
        <row r="41">
          <cell r="D41">
            <v>238</v>
          </cell>
          <cell r="F41">
            <v>267</v>
          </cell>
          <cell r="H41">
            <v>177</v>
          </cell>
          <cell r="J41">
            <v>278</v>
          </cell>
          <cell r="L41">
            <v>321</v>
          </cell>
        </row>
        <row r="42">
          <cell r="D42">
            <v>123</v>
          </cell>
          <cell r="F42">
            <v>267</v>
          </cell>
          <cell r="H42">
            <v>126</v>
          </cell>
          <cell r="J42">
            <v>292</v>
          </cell>
          <cell r="L42">
            <v>367</v>
          </cell>
        </row>
        <row r="43">
          <cell r="D43">
            <v>516</v>
          </cell>
          <cell r="F43">
            <v>675</v>
          </cell>
          <cell r="H43">
            <v>420</v>
          </cell>
          <cell r="J43">
            <v>622</v>
          </cell>
          <cell r="L43">
            <v>871</v>
          </cell>
        </row>
        <row r="44">
          <cell r="D44">
            <v>441</v>
          </cell>
          <cell r="F44">
            <v>696</v>
          </cell>
          <cell r="H44">
            <v>346</v>
          </cell>
          <cell r="J44">
            <v>678</v>
          </cell>
          <cell r="L44">
            <v>688</v>
          </cell>
        </row>
        <row r="45">
          <cell r="D45">
            <v>229</v>
          </cell>
          <cell r="F45">
            <v>391</v>
          </cell>
          <cell r="H45">
            <v>235</v>
          </cell>
          <cell r="J45">
            <v>564</v>
          </cell>
          <cell r="L45">
            <v>908</v>
          </cell>
        </row>
        <row r="46">
          <cell r="D46">
            <v>406</v>
          </cell>
          <cell r="F46">
            <v>531</v>
          </cell>
          <cell r="H46">
            <v>309</v>
          </cell>
          <cell r="J46">
            <v>600</v>
          </cell>
          <cell r="L46">
            <v>749</v>
          </cell>
        </row>
        <row r="47">
          <cell r="D47">
            <v>767</v>
          </cell>
          <cell r="F47">
            <v>849</v>
          </cell>
          <cell r="H47">
            <v>444</v>
          </cell>
          <cell r="J47">
            <v>701</v>
          </cell>
          <cell r="L47">
            <v>1319</v>
          </cell>
        </row>
        <row r="48">
          <cell r="D48">
            <v>671</v>
          </cell>
          <cell r="F48">
            <v>844</v>
          </cell>
          <cell r="H48">
            <v>406</v>
          </cell>
          <cell r="J48">
            <v>588</v>
          </cell>
          <cell r="L48">
            <v>903</v>
          </cell>
        </row>
        <row r="49">
          <cell r="D49">
            <v>370</v>
          </cell>
          <cell r="F49">
            <v>712</v>
          </cell>
          <cell r="H49">
            <v>582</v>
          </cell>
          <cell r="J49">
            <v>941</v>
          </cell>
          <cell r="L49">
            <v>1058</v>
          </cell>
        </row>
        <row r="50">
          <cell r="D50">
            <v>253</v>
          </cell>
          <cell r="F50">
            <v>542</v>
          </cell>
          <cell r="H50">
            <v>340</v>
          </cell>
          <cell r="J50">
            <v>638</v>
          </cell>
          <cell r="L50">
            <v>751</v>
          </cell>
        </row>
        <row r="51">
          <cell r="D51">
            <v>9102</v>
          </cell>
          <cell r="F51">
            <v>6922</v>
          </cell>
          <cell r="H51">
            <v>3428</v>
          </cell>
          <cell r="J51">
            <v>3765</v>
          </cell>
          <cell r="L51">
            <v>7214</v>
          </cell>
        </row>
        <row r="52">
          <cell r="D52">
            <v>350</v>
          </cell>
          <cell r="F52">
            <v>387</v>
          </cell>
          <cell r="H52">
            <v>147</v>
          </cell>
          <cell r="J52">
            <v>333</v>
          </cell>
          <cell r="L52">
            <v>421</v>
          </cell>
        </row>
        <row r="53">
          <cell r="D53">
            <v>238</v>
          </cell>
          <cell r="F53">
            <v>408</v>
          </cell>
          <cell r="H53">
            <v>415</v>
          </cell>
          <cell r="J53">
            <v>655</v>
          </cell>
          <cell r="L53">
            <v>553</v>
          </cell>
        </row>
        <row r="54">
          <cell r="D54">
            <v>1090</v>
          </cell>
          <cell r="F54">
            <v>1629</v>
          </cell>
          <cell r="H54">
            <v>1027</v>
          </cell>
          <cell r="J54">
            <v>1728</v>
          </cell>
          <cell r="L54">
            <v>2346</v>
          </cell>
        </row>
        <row r="55">
          <cell r="D55">
            <v>228</v>
          </cell>
          <cell r="F55">
            <v>407</v>
          </cell>
          <cell r="H55">
            <v>263</v>
          </cell>
          <cell r="J55">
            <v>398</v>
          </cell>
          <cell r="L55">
            <v>439</v>
          </cell>
        </row>
        <row r="56">
          <cell r="D56">
            <v>289</v>
          </cell>
          <cell r="F56">
            <v>596</v>
          </cell>
          <cell r="H56">
            <v>408</v>
          </cell>
          <cell r="J56">
            <v>768</v>
          </cell>
          <cell r="L56">
            <v>1091</v>
          </cell>
        </row>
      </sheetData>
      <sheetData sheetId="2">
        <row r="10">
          <cell r="D10">
            <v>608</v>
          </cell>
          <cell r="F10">
            <v>907</v>
          </cell>
          <cell r="H10">
            <v>596</v>
          </cell>
          <cell r="J10">
            <v>607</v>
          </cell>
          <cell r="L10">
            <v>435</v>
          </cell>
          <cell r="N10">
            <v>136</v>
          </cell>
          <cell r="P10">
            <v>444</v>
          </cell>
        </row>
        <row r="11">
          <cell r="D11">
            <v>413</v>
          </cell>
          <cell r="F11">
            <v>590</v>
          </cell>
          <cell r="H11">
            <v>381</v>
          </cell>
          <cell r="J11">
            <v>361</v>
          </cell>
          <cell r="L11">
            <v>203</v>
          </cell>
          <cell r="N11">
            <v>82</v>
          </cell>
          <cell r="P11">
            <v>414</v>
          </cell>
        </row>
        <row r="12">
          <cell r="D12">
            <v>642</v>
          </cell>
          <cell r="F12">
            <v>970</v>
          </cell>
          <cell r="H12">
            <v>590</v>
          </cell>
          <cell r="J12">
            <v>508</v>
          </cell>
          <cell r="L12">
            <v>287</v>
          </cell>
          <cell r="N12">
            <v>82</v>
          </cell>
          <cell r="P12">
            <v>689</v>
          </cell>
        </row>
        <row r="13">
          <cell r="D13">
            <v>427</v>
          </cell>
          <cell r="F13">
            <v>672</v>
          </cell>
          <cell r="H13">
            <v>403</v>
          </cell>
          <cell r="J13">
            <v>353</v>
          </cell>
          <cell r="L13">
            <v>155</v>
          </cell>
          <cell r="N13">
            <v>37</v>
          </cell>
          <cell r="P13">
            <v>470</v>
          </cell>
        </row>
        <row r="15">
          <cell r="D15">
            <v>639</v>
          </cell>
          <cell r="F15">
            <v>799</v>
          </cell>
          <cell r="H15">
            <v>415</v>
          </cell>
          <cell r="J15">
            <v>363</v>
          </cell>
          <cell r="L15">
            <v>159</v>
          </cell>
          <cell r="N15">
            <v>39</v>
          </cell>
          <cell r="P15">
            <v>1040</v>
          </cell>
        </row>
        <row r="16">
          <cell r="D16">
            <v>548</v>
          </cell>
          <cell r="F16">
            <v>624</v>
          </cell>
          <cell r="H16">
            <v>404</v>
          </cell>
          <cell r="J16">
            <v>446</v>
          </cell>
          <cell r="L16">
            <v>289</v>
          </cell>
          <cell r="N16">
            <v>98</v>
          </cell>
          <cell r="P16">
            <v>418</v>
          </cell>
        </row>
        <row r="17">
          <cell r="D17">
            <v>795</v>
          </cell>
          <cell r="F17">
            <v>1062</v>
          </cell>
          <cell r="H17">
            <v>576</v>
          </cell>
          <cell r="J17">
            <v>486</v>
          </cell>
          <cell r="L17">
            <v>222</v>
          </cell>
          <cell r="N17">
            <v>59</v>
          </cell>
          <cell r="P17">
            <v>824</v>
          </cell>
        </row>
        <row r="18">
          <cell r="D18">
            <v>791</v>
          </cell>
          <cell r="F18">
            <v>723</v>
          </cell>
          <cell r="H18">
            <v>355</v>
          </cell>
          <cell r="J18">
            <v>298</v>
          </cell>
          <cell r="L18">
            <v>161</v>
          </cell>
          <cell r="N18">
            <v>63</v>
          </cell>
          <cell r="P18">
            <v>750</v>
          </cell>
        </row>
        <row r="19">
          <cell r="D19">
            <v>457</v>
          </cell>
          <cell r="F19">
            <v>525</v>
          </cell>
          <cell r="H19">
            <v>261</v>
          </cell>
          <cell r="J19">
            <v>244</v>
          </cell>
          <cell r="L19">
            <v>128</v>
          </cell>
          <cell r="N19">
            <v>39</v>
          </cell>
          <cell r="P19">
            <v>559</v>
          </cell>
        </row>
        <row r="21">
          <cell r="D21">
            <v>551</v>
          </cell>
          <cell r="F21">
            <v>629</v>
          </cell>
          <cell r="H21">
            <v>424</v>
          </cell>
          <cell r="J21">
            <v>418</v>
          </cell>
          <cell r="L21">
            <v>262</v>
          </cell>
          <cell r="N21">
            <v>104</v>
          </cell>
          <cell r="P21">
            <v>454</v>
          </cell>
        </row>
        <row r="22">
          <cell r="D22">
            <v>1049</v>
          </cell>
          <cell r="F22">
            <v>1059</v>
          </cell>
          <cell r="H22">
            <v>790</v>
          </cell>
          <cell r="J22">
            <v>768</v>
          </cell>
          <cell r="L22">
            <v>484</v>
          </cell>
          <cell r="N22">
            <v>189</v>
          </cell>
          <cell r="P22">
            <v>555</v>
          </cell>
        </row>
        <row r="23">
          <cell r="D23">
            <v>1061</v>
          </cell>
          <cell r="F23">
            <v>1178</v>
          </cell>
          <cell r="H23">
            <v>767</v>
          </cell>
          <cell r="J23">
            <v>726</v>
          </cell>
          <cell r="L23">
            <v>316</v>
          </cell>
          <cell r="N23">
            <v>92</v>
          </cell>
          <cell r="P23">
            <v>747</v>
          </cell>
        </row>
        <row r="24">
          <cell r="D24">
            <v>678</v>
          </cell>
          <cell r="F24">
            <v>784</v>
          </cell>
          <cell r="H24">
            <v>504</v>
          </cell>
          <cell r="J24">
            <v>401</v>
          </cell>
          <cell r="L24">
            <v>182</v>
          </cell>
          <cell r="N24">
            <v>46</v>
          </cell>
          <cell r="P24">
            <v>630</v>
          </cell>
        </row>
        <row r="26">
          <cell r="D26">
            <v>230</v>
          </cell>
          <cell r="F26">
            <v>315</v>
          </cell>
          <cell r="H26">
            <v>175</v>
          </cell>
          <cell r="J26">
            <v>134</v>
          </cell>
          <cell r="L26">
            <v>82</v>
          </cell>
          <cell r="N26">
            <v>28</v>
          </cell>
          <cell r="P26">
            <v>204</v>
          </cell>
        </row>
        <row r="27">
          <cell r="D27">
            <v>463</v>
          </cell>
          <cell r="F27">
            <v>670</v>
          </cell>
          <cell r="H27">
            <v>442</v>
          </cell>
          <cell r="J27">
            <v>421</v>
          </cell>
          <cell r="L27">
            <v>224</v>
          </cell>
          <cell r="N27">
            <v>89</v>
          </cell>
          <cell r="P27">
            <v>512</v>
          </cell>
        </row>
        <row r="28">
          <cell r="D28">
            <v>380</v>
          </cell>
          <cell r="F28">
            <v>449</v>
          </cell>
          <cell r="H28">
            <v>194</v>
          </cell>
          <cell r="J28">
            <v>177</v>
          </cell>
          <cell r="L28">
            <v>83</v>
          </cell>
          <cell r="N28">
            <v>30</v>
          </cell>
          <cell r="P28">
            <v>427</v>
          </cell>
        </row>
        <row r="29">
          <cell r="D29">
            <v>598</v>
          </cell>
          <cell r="F29">
            <v>847</v>
          </cell>
          <cell r="H29">
            <v>610</v>
          </cell>
          <cell r="J29">
            <v>540</v>
          </cell>
          <cell r="L29">
            <v>267</v>
          </cell>
          <cell r="N29">
            <v>52</v>
          </cell>
          <cell r="P29">
            <v>899</v>
          </cell>
        </row>
        <row r="30">
          <cell r="D30">
            <v>2231</v>
          </cell>
          <cell r="F30">
            <v>2847</v>
          </cell>
          <cell r="H30">
            <v>1999</v>
          </cell>
          <cell r="J30">
            <v>2137</v>
          </cell>
          <cell r="L30">
            <v>1380</v>
          </cell>
          <cell r="N30">
            <v>383</v>
          </cell>
          <cell r="P30">
            <v>2545</v>
          </cell>
        </row>
        <row r="31">
          <cell r="D31">
            <v>1697</v>
          </cell>
          <cell r="F31">
            <v>2475</v>
          </cell>
          <cell r="H31">
            <v>1705</v>
          </cell>
          <cell r="J31">
            <v>1588</v>
          </cell>
          <cell r="L31">
            <v>878</v>
          </cell>
          <cell r="N31">
            <v>167</v>
          </cell>
          <cell r="P31">
            <v>2162</v>
          </cell>
        </row>
        <row r="32">
          <cell r="D32">
            <v>575</v>
          </cell>
          <cell r="F32">
            <v>1009</v>
          </cell>
          <cell r="H32">
            <v>617</v>
          </cell>
          <cell r="J32">
            <v>651</v>
          </cell>
          <cell r="L32">
            <v>268</v>
          </cell>
          <cell r="N32">
            <v>56</v>
          </cell>
          <cell r="P32">
            <v>540</v>
          </cell>
        </row>
        <row r="33">
          <cell r="D33">
            <v>270</v>
          </cell>
          <cell r="F33">
            <v>489</v>
          </cell>
          <cell r="H33">
            <v>229</v>
          </cell>
          <cell r="J33">
            <v>228</v>
          </cell>
          <cell r="L33">
            <v>99</v>
          </cell>
          <cell r="N33">
            <v>35</v>
          </cell>
          <cell r="P33">
            <v>370</v>
          </cell>
        </row>
        <row r="35">
          <cell r="D35">
            <v>264</v>
          </cell>
          <cell r="F35">
            <v>247</v>
          </cell>
          <cell r="H35">
            <v>114</v>
          </cell>
          <cell r="J35">
            <v>115</v>
          </cell>
          <cell r="L35">
            <v>55</v>
          </cell>
          <cell r="N35">
            <v>25</v>
          </cell>
          <cell r="P35">
            <v>184</v>
          </cell>
        </row>
        <row r="36">
          <cell r="D36">
            <v>492</v>
          </cell>
          <cell r="F36">
            <v>473</v>
          </cell>
          <cell r="H36">
            <v>312</v>
          </cell>
          <cell r="J36">
            <v>368</v>
          </cell>
          <cell r="L36">
            <v>232</v>
          </cell>
          <cell r="N36">
            <v>92</v>
          </cell>
          <cell r="P36">
            <v>274</v>
          </cell>
        </row>
        <row r="37">
          <cell r="D37">
            <v>499</v>
          </cell>
          <cell r="F37">
            <v>491</v>
          </cell>
          <cell r="H37">
            <v>305</v>
          </cell>
          <cell r="J37">
            <v>254</v>
          </cell>
          <cell r="L37">
            <v>170</v>
          </cell>
          <cell r="N37">
            <v>53</v>
          </cell>
          <cell r="P37">
            <v>352</v>
          </cell>
        </row>
        <row r="38">
          <cell r="D38">
            <v>327</v>
          </cell>
          <cell r="F38">
            <v>358</v>
          </cell>
          <cell r="H38">
            <v>215</v>
          </cell>
          <cell r="J38">
            <v>195</v>
          </cell>
          <cell r="L38">
            <v>124</v>
          </cell>
          <cell r="N38">
            <v>36</v>
          </cell>
          <cell r="P38">
            <v>309</v>
          </cell>
        </row>
        <row r="40">
          <cell r="D40">
            <v>685</v>
          </cell>
          <cell r="F40">
            <v>985</v>
          </cell>
          <cell r="H40">
            <v>634</v>
          </cell>
          <cell r="J40">
            <v>611</v>
          </cell>
          <cell r="L40">
            <v>369</v>
          </cell>
          <cell r="N40">
            <v>125</v>
          </cell>
          <cell r="P40">
            <v>802</v>
          </cell>
        </row>
        <row r="41">
          <cell r="D41">
            <v>234</v>
          </cell>
          <cell r="F41">
            <v>259</v>
          </cell>
          <cell r="H41">
            <v>171</v>
          </cell>
          <cell r="J41">
            <v>246</v>
          </cell>
          <cell r="L41">
            <v>159</v>
          </cell>
          <cell r="N41">
            <v>71</v>
          </cell>
          <cell r="P41">
            <v>141</v>
          </cell>
        </row>
        <row r="42">
          <cell r="D42">
            <v>179</v>
          </cell>
          <cell r="F42">
            <v>209</v>
          </cell>
          <cell r="H42">
            <v>180</v>
          </cell>
          <cell r="J42">
            <v>181</v>
          </cell>
          <cell r="L42">
            <v>135</v>
          </cell>
          <cell r="N42">
            <v>77</v>
          </cell>
          <cell r="P42">
            <v>214</v>
          </cell>
        </row>
        <row r="43">
          <cell r="D43">
            <v>515</v>
          </cell>
          <cell r="F43">
            <v>541</v>
          </cell>
          <cell r="H43">
            <v>527</v>
          </cell>
          <cell r="J43">
            <v>589</v>
          </cell>
          <cell r="L43">
            <v>411</v>
          </cell>
          <cell r="N43">
            <v>114</v>
          </cell>
          <cell r="P43">
            <v>407</v>
          </cell>
        </row>
        <row r="44">
          <cell r="D44">
            <v>438</v>
          </cell>
          <cell r="F44">
            <v>534</v>
          </cell>
          <cell r="H44">
            <v>462</v>
          </cell>
          <cell r="J44">
            <v>532</v>
          </cell>
          <cell r="L44">
            <v>405</v>
          </cell>
          <cell r="N44">
            <v>163</v>
          </cell>
          <cell r="P44">
            <v>315</v>
          </cell>
        </row>
        <row r="45">
          <cell r="D45">
            <v>469</v>
          </cell>
          <cell r="F45">
            <v>484</v>
          </cell>
          <cell r="H45">
            <v>369</v>
          </cell>
          <cell r="J45">
            <v>353</v>
          </cell>
          <cell r="L45">
            <v>261</v>
          </cell>
          <cell r="N45">
            <v>72</v>
          </cell>
          <cell r="P45">
            <v>319</v>
          </cell>
        </row>
        <row r="46">
          <cell r="D46">
            <v>438</v>
          </cell>
          <cell r="F46">
            <v>511</v>
          </cell>
          <cell r="H46">
            <v>409</v>
          </cell>
          <cell r="J46">
            <v>478</v>
          </cell>
          <cell r="L46">
            <v>336</v>
          </cell>
          <cell r="N46">
            <v>142</v>
          </cell>
          <cell r="P46">
            <v>281</v>
          </cell>
        </row>
        <row r="47">
          <cell r="D47">
            <v>379</v>
          </cell>
          <cell r="F47">
            <v>719</v>
          </cell>
          <cell r="H47">
            <v>670</v>
          </cell>
          <cell r="J47">
            <v>791</v>
          </cell>
          <cell r="L47">
            <v>574</v>
          </cell>
          <cell r="N47">
            <v>271</v>
          </cell>
          <cell r="P47">
            <v>676</v>
          </cell>
        </row>
        <row r="48">
          <cell r="D48">
            <v>412</v>
          </cell>
          <cell r="F48">
            <v>580</v>
          </cell>
          <cell r="H48">
            <v>557</v>
          </cell>
          <cell r="J48">
            <v>602</v>
          </cell>
          <cell r="L48">
            <v>496</v>
          </cell>
          <cell r="N48">
            <v>215</v>
          </cell>
          <cell r="P48">
            <v>550</v>
          </cell>
        </row>
        <row r="49">
          <cell r="D49">
            <v>616</v>
          </cell>
          <cell r="F49">
            <v>885</v>
          </cell>
          <cell r="H49">
            <v>588</v>
          </cell>
          <cell r="J49">
            <v>515</v>
          </cell>
          <cell r="L49">
            <v>215</v>
          </cell>
          <cell r="N49">
            <v>67</v>
          </cell>
          <cell r="P49">
            <v>777</v>
          </cell>
        </row>
        <row r="50">
          <cell r="D50">
            <v>346</v>
          </cell>
          <cell r="F50">
            <v>478</v>
          </cell>
          <cell r="H50">
            <v>378</v>
          </cell>
          <cell r="J50">
            <v>403</v>
          </cell>
          <cell r="L50">
            <v>267</v>
          </cell>
          <cell r="N50">
            <v>78</v>
          </cell>
          <cell r="P50">
            <v>574</v>
          </cell>
        </row>
        <row r="51">
          <cell r="D51">
            <v>6458</v>
          </cell>
          <cell r="F51">
            <v>5087</v>
          </cell>
          <cell r="H51">
            <v>4469</v>
          </cell>
          <cell r="J51">
            <v>5272</v>
          </cell>
          <cell r="L51">
            <v>4651</v>
          </cell>
          <cell r="N51">
            <v>1907</v>
          </cell>
          <cell r="P51">
            <v>2587</v>
          </cell>
        </row>
        <row r="52">
          <cell r="D52">
            <v>221</v>
          </cell>
          <cell r="F52">
            <v>235</v>
          </cell>
          <cell r="H52">
            <v>235</v>
          </cell>
          <cell r="J52">
            <v>353</v>
          </cell>
          <cell r="L52">
            <v>277</v>
          </cell>
          <cell r="N52">
            <v>141</v>
          </cell>
          <cell r="P52">
            <v>176</v>
          </cell>
        </row>
        <row r="53">
          <cell r="D53">
            <v>378</v>
          </cell>
          <cell r="F53">
            <v>553</v>
          </cell>
          <cell r="H53">
            <v>358</v>
          </cell>
          <cell r="J53">
            <v>411</v>
          </cell>
          <cell r="L53">
            <v>181</v>
          </cell>
          <cell r="N53">
            <v>63</v>
          </cell>
          <cell r="P53">
            <v>325</v>
          </cell>
        </row>
        <row r="54">
          <cell r="D54">
            <v>1125</v>
          </cell>
          <cell r="F54">
            <v>1500</v>
          </cell>
          <cell r="H54">
            <v>1342</v>
          </cell>
          <cell r="J54">
            <v>1294</v>
          </cell>
          <cell r="L54">
            <v>1020</v>
          </cell>
          <cell r="N54">
            <v>289</v>
          </cell>
          <cell r="P54">
            <v>1250</v>
          </cell>
        </row>
        <row r="55">
          <cell r="D55">
            <v>331</v>
          </cell>
          <cell r="F55">
            <v>375</v>
          </cell>
          <cell r="H55">
            <v>268</v>
          </cell>
          <cell r="J55">
            <v>234</v>
          </cell>
          <cell r="L55">
            <v>142</v>
          </cell>
          <cell r="N55">
            <v>43</v>
          </cell>
          <cell r="P55">
            <v>342</v>
          </cell>
        </row>
        <row r="56">
          <cell r="D56">
            <v>701</v>
          </cell>
          <cell r="F56">
            <v>644</v>
          </cell>
          <cell r="H56">
            <v>467</v>
          </cell>
          <cell r="J56">
            <v>570</v>
          </cell>
          <cell r="L56">
            <v>311</v>
          </cell>
          <cell r="N56">
            <v>126</v>
          </cell>
          <cell r="P56">
            <v>333</v>
          </cell>
        </row>
      </sheetData>
      <sheetData sheetId="3">
        <row r="9">
          <cell r="D9">
            <v>424</v>
          </cell>
          <cell r="F9">
            <v>485</v>
          </cell>
          <cell r="H9">
            <v>589</v>
          </cell>
          <cell r="J9">
            <v>599</v>
          </cell>
          <cell r="L9">
            <v>623</v>
          </cell>
          <cell r="N9">
            <v>1013</v>
          </cell>
        </row>
        <row r="10">
          <cell r="D10">
            <v>269</v>
          </cell>
          <cell r="F10">
            <v>393</v>
          </cell>
          <cell r="H10">
            <v>377</v>
          </cell>
          <cell r="J10">
            <v>401</v>
          </cell>
          <cell r="L10">
            <v>381</v>
          </cell>
          <cell r="N10">
            <v>623</v>
          </cell>
        </row>
        <row r="11">
          <cell r="D11">
            <v>272</v>
          </cell>
          <cell r="F11">
            <v>452</v>
          </cell>
          <cell r="H11">
            <v>618</v>
          </cell>
          <cell r="J11">
            <v>635</v>
          </cell>
          <cell r="L11">
            <v>721</v>
          </cell>
          <cell r="N11">
            <v>1070</v>
          </cell>
        </row>
        <row r="12">
          <cell r="D12">
            <v>222</v>
          </cell>
          <cell r="F12">
            <v>286</v>
          </cell>
          <cell r="H12">
            <v>341</v>
          </cell>
          <cell r="J12">
            <v>433</v>
          </cell>
          <cell r="L12">
            <v>418</v>
          </cell>
          <cell r="N12">
            <v>817</v>
          </cell>
        </row>
        <row r="14">
          <cell r="D14">
            <v>225</v>
          </cell>
          <cell r="F14">
            <v>377</v>
          </cell>
          <cell r="H14">
            <v>396</v>
          </cell>
          <cell r="J14">
            <v>559</v>
          </cell>
          <cell r="L14">
            <v>580</v>
          </cell>
          <cell r="N14">
            <v>1317</v>
          </cell>
        </row>
        <row r="15">
          <cell r="D15">
            <v>183</v>
          </cell>
          <cell r="F15">
            <v>294</v>
          </cell>
          <cell r="H15">
            <v>312</v>
          </cell>
          <cell r="J15">
            <v>525</v>
          </cell>
          <cell r="L15">
            <v>480</v>
          </cell>
          <cell r="N15">
            <v>1033</v>
          </cell>
        </row>
        <row r="16">
          <cell r="D16">
            <v>317</v>
          </cell>
          <cell r="F16">
            <v>459</v>
          </cell>
          <cell r="H16">
            <v>539</v>
          </cell>
          <cell r="J16">
            <v>722</v>
          </cell>
          <cell r="L16">
            <v>680</v>
          </cell>
          <cell r="N16">
            <v>1307</v>
          </cell>
        </row>
        <row r="17">
          <cell r="D17">
            <v>314</v>
          </cell>
          <cell r="F17">
            <v>434</v>
          </cell>
          <cell r="H17">
            <v>454</v>
          </cell>
          <cell r="J17">
            <v>528</v>
          </cell>
          <cell r="L17">
            <v>538</v>
          </cell>
          <cell r="N17">
            <v>873</v>
          </cell>
        </row>
        <row r="18">
          <cell r="D18">
            <v>165</v>
          </cell>
          <cell r="F18">
            <v>256</v>
          </cell>
          <cell r="H18">
            <v>312</v>
          </cell>
          <cell r="J18">
            <v>395</v>
          </cell>
          <cell r="L18">
            <v>333</v>
          </cell>
          <cell r="N18">
            <v>752</v>
          </cell>
        </row>
        <row r="20">
          <cell r="D20">
            <v>228</v>
          </cell>
          <cell r="F20">
            <v>300</v>
          </cell>
          <cell r="H20">
            <v>373</v>
          </cell>
          <cell r="J20">
            <v>535</v>
          </cell>
          <cell r="L20">
            <v>540</v>
          </cell>
          <cell r="N20">
            <v>866</v>
          </cell>
        </row>
        <row r="21">
          <cell r="D21">
            <v>476</v>
          </cell>
          <cell r="F21">
            <v>662</v>
          </cell>
          <cell r="H21">
            <v>852</v>
          </cell>
          <cell r="J21">
            <v>857</v>
          </cell>
          <cell r="L21">
            <v>801</v>
          </cell>
          <cell r="N21">
            <v>1246</v>
          </cell>
        </row>
        <row r="22">
          <cell r="D22">
            <v>468</v>
          </cell>
          <cell r="F22">
            <v>647</v>
          </cell>
          <cell r="H22">
            <v>716</v>
          </cell>
          <cell r="J22">
            <v>905</v>
          </cell>
          <cell r="L22">
            <v>942</v>
          </cell>
          <cell r="N22">
            <v>1209</v>
          </cell>
        </row>
        <row r="23">
          <cell r="D23">
            <v>209</v>
          </cell>
          <cell r="F23">
            <v>265</v>
          </cell>
          <cell r="H23">
            <v>420</v>
          </cell>
          <cell r="J23">
            <v>518</v>
          </cell>
          <cell r="L23">
            <v>570</v>
          </cell>
          <cell r="N23">
            <v>1243</v>
          </cell>
        </row>
        <row r="25">
          <cell r="D25">
            <v>74</v>
          </cell>
          <cell r="F25">
            <v>143</v>
          </cell>
          <cell r="H25">
            <v>173</v>
          </cell>
          <cell r="J25">
            <v>197</v>
          </cell>
          <cell r="L25">
            <v>217</v>
          </cell>
          <cell r="N25">
            <v>364</v>
          </cell>
        </row>
        <row r="26">
          <cell r="D26">
            <v>228</v>
          </cell>
          <cell r="F26">
            <v>289</v>
          </cell>
          <cell r="H26">
            <v>340</v>
          </cell>
          <cell r="J26">
            <v>452</v>
          </cell>
          <cell r="L26">
            <v>586</v>
          </cell>
          <cell r="N26">
            <v>926</v>
          </cell>
        </row>
        <row r="27">
          <cell r="D27">
            <v>156</v>
          </cell>
          <cell r="F27">
            <v>215</v>
          </cell>
          <cell r="H27">
            <v>250</v>
          </cell>
          <cell r="J27">
            <v>350</v>
          </cell>
          <cell r="L27">
            <v>302</v>
          </cell>
          <cell r="N27">
            <v>467</v>
          </cell>
        </row>
        <row r="28">
          <cell r="D28">
            <v>250</v>
          </cell>
          <cell r="F28">
            <v>359</v>
          </cell>
          <cell r="H28">
            <v>435</v>
          </cell>
          <cell r="J28">
            <v>621</v>
          </cell>
          <cell r="L28">
            <v>622</v>
          </cell>
          <cell r="N28">
            <v>1526</v>
          </cell>
        </row>
        <row r="29">
          <cell r="D29">
            <v>1019</v>
          </cell>
          <cell r="F29">
            <v>1455</v>
          </cell>
          <cell r="H29">
            <v>1846</v>
          </cell>
          <cell r="J29">
            <v>2169</v>
          </cell>
          <cell r="L29">
            <v>2221</v>
          </cell>
          <cell r="N29">
            <v>4812</v>
          </cell>
        </row>
        <row r="30">
          <cell r="D30">
            <v>780</v>
          </cell>
          <cell r="F30">
            <v>1211</v>
          </cell>
          <cell r="H30">
            <v>1284</v>
          </cell>
          <cell r="J30">
            <v>1859</v>
          </cell>
          <cell r="L30">
            <v>1851</v>
          </cell>
          <cell r="N30">
            <v>3687</v>
          </cell>
        </row>
        <row r="31">
          <cell r="D31">
            <v>258</v>
          </cell>
          <cell r="F31">
            <v>375</v>
          </cell>
          <cell r="H31">
            <v>434</v>
          </cell>
          <cell r="J31">
            <v>754</v>
          </cell>
          <cell r="L31">
            <v>689</v>
          </cell>
          <cell r="N31">
            <v>1206</v>
          </cell>
        </row>
        <row r="32">
          <cell r="D32">
            <v>177</v>
          </cell>
          <cell r="F32">
            <v>215</v>
          </cell>
          <cell r="H32">
            <v>306</v>
          </cell>
          <cell r="J32">
            <v>396</v>
          </cell>
          <cell r="L32">
            <v>264</v>
          </cell>
          <cell r="N32">
            <v>362</v>
          </cell>
        </row>
        <row r="34">
          <cell r="D34">
            <v>94</v>
          </cell>
          <cell r="F34">
            <v>149</v>
          </cell>
          <cell r="H34">
            <v>116</v>
          </cell>
          <cell r="J34">
            <v>168</v>
          </cell>
          <cell r="L34">
            <v>204</v>
          </cell>
          <cell r="N34">
            <v>273</v>
          </cell>
        </row>
        <row r="35">
          <cell r="D35">
            <v>240</v>
          </cell>
          <cell r="F35">
            <v>295</v>
          </cell>
          <cell r="H35">
            <v>365</v>
          </cell>
          <cell r="J35">
            <v>385</v>
          </cell>
          <cell r="L35">
            <v>370</v>
          </cell>
          <cell r="N35">
            <v>588</v>
          </cell>
        </row>
        <row r="36">
          <cell r="D36">
            <v>224</v>
          </cell>
          <cell r="F36">
            <v>315</v>
          </cell>
          <cell r="H36">
            <v>313</v>
          </cell>
          <cell r="J36">
            <v>381</v>
          </cell>
          <cell r="L36">
            <v>386</v>
          </cell>
          <cell r="N36">
            <v>505</v>
          </cell>
        </row>
        <row r="37">
          <cell r="D37">
            <v>166</v>
          </cell>
          <cell r="F37">
            <v>215</v>
          </cell>
          <cell r="H37">
            <v>238</v>
          </cell>
          <cell r="J37">
            <v>272</v>
          </cell>
          <cell r="L37">
            <v>223</v>
          </cell>
          <cell r="N37">
            <v>450</v>
          </cell>
        </row>
        <row r="39">
          <cell r="D39">
            <v>267</v>
          </cell>
          <cell r="F39">
            <v>424</v>
          </cell>
          <cell r="H39">
            <v>599</v>
          </cell>
          <cell r="J39">
            <v>699</v>
          </cell>
          <cell r="L39">
            <v>748</v>
          </cell>
          <cell r="N39">
            <v>1474</v>
          </cell>
        </row>
        <row r="40">
          <cell r="D40">
            <v>159</v>
          </cell>
          <cell r="F40">
            <v>228</v>
          </cell>
          <cell r="H40">
            <v>264</v>
          </cell>
          <cell r="J40">
            <v>222</v>
          </cell>
          <cell r="L40">
            <v>207</v>
          </cell>
          <cell r="N40">
            <v>201</v>
          </cell>
        </row>
        <row r="41">
          <cell r="D41">
            <v>171</v>
          </cell>
          <cell r="F41">
            <v>253</v>
          </cell>
          <cell r="H41">
            <v>252</v>
          </cell>
          <cell r="J41">
            <v>206</v>
          </cell>
          <cell r="L41">
            <v>136</v>
          </cell>
          <cell r="N41">
            <v>157</v>
          </cell>
        </row>
        <row r="42">
          <cell r="D42">
            <v>269</v>
          </cell>
          <cell r="F42">
            <v>398</v>
          </cell>
          <cell r="H42">
            <v>472</v>
          </cell>
          <cell r="J42">
            <v>515</v>
          </cell>
          <cell r="L42">
            <v>613</v>
          </cell>
          <cell r="N42">
            <v>837</v>
          </cell>
        </row>
        <row r="43">
          <cell r="D43">
            <v>302</v>
          </cell>
          <cell r="F43">
            <v>427</v>
          </cell>
          <cell r="H43">
            <v>489</v>
          </cell>
          <cell r="J43">
            <v>506</v>
          </cell>
          <cell r="L43">
            <v>465</v>
          </cell>
          <cell r="N43">
            <v>660</v>
          </cell>
        </row>
        <row r="44">
          <cell r="D44">
            <v>208</v>
          </cell>
          <cell r="F44">
            <v>303</v>
          </cell>
          <cell r="H44">
            <v>362</v>
          </cell>
          <cell r="J44">
            <v>386</v>
          </cell>
          <cell r="L44">
            <v>380</v>
          </cell>
          <cell r="N44">
            <v>688</v>
          </cell>
        </row>
        <row r="45">
          <cell r="D45">
            <v>268</v>
          </cell>
          <cell r="F45">
            <v>434</v>
          </cell>
          <cell r="H45">
            <v>464</v>
          </cell>
          <cell r="J45">
            <v>496</v>
          </cell>
          <cell r="L45">
            <v>465</v>
          </cell>
          <cell r="N45">
            <v>468</v>
          </cell>
        </row>
        <row r="46">
          <cell r="D46">
            <v>354</v>
          </cell>
          <cell r="F46">
            <v>612</v>
          </cell>
          <cell r="H46">
            <v>688</v>
          </cell>
          <cell r="J46">
            <v>685</v>
          </cell>
          <cell r="L46">
            <v>735</v>
          </cell>
          <cell r="N46">
            <v>1006</v>
          </cell>
        </row>
        <row r="47">
          <cell r="D47">
            <v>293</v>
          </cell>
          <cell r="F47">
            <v>486</v>
          </cell>
          <cell r="H47">
            <v>532</v>
          </cell>
          <cell r="J47">
            <v>522</v>
          </cell>
          <cell r="L47">
            <v>582</v>
          </cell>
          <cell r="N47">
            <v>997</v>
          </cell>
        </row>
        <row r="48">
          <cell r="D48">
            <v>262</v>
          </cell>
          <cell r="F48">
            <v>489</v>
          </cell>
          <cell r="H48">
            <v>487</v>
          </cell>
          <cell r="J48">
            <v>578</v>
          </cell>
          <cell r="L48">
            <v>597</v>
          </cell>
          <cell r="N48">
            <v>1250</v>
          </cell>
        </row>
        <row r="49">
          <cell r="D49">
            <v>249</v>
          </cell>
          <cell r="F49">
            <v>332</v>
          </cell>
          <cell r="H49">
            <v>407</v>
          </cell>
          <cell r="J49">
            <v>472</v>
          </cell>
          <cell r="L49">
            <v>511</v>
          </cell>
          <cell r="N49">
            <v>553</v>
          </cell>
        </row>
        <row r="50">
          <cell r="D50">
            <v>2928</v>
          </cell>
          <cell r="F50">
            <v>4188</v>
          </cell>
          <cell r="H50">
            <v>4914</v>
          </cell>
          <cell r="J50">
            <v>5042</v>
          </cell>
          <cell r="L50">
            <v>5294</v>
          </cell>
          <cell r="N50">
            <v>8065</v>
          </cell>
        </row>
        <row r="51">
          <cell r="D51">
            <v>168</v>
          </cell>
          <cell r="F51">
            <v>228</v>
          </cell>
          <cell r="H51">
            <v>274</v>
          </cell>
          <cell r="J51">
            <v>313</v>
          </cell>
          <cell r="L51">
            <v>234</v>
          </cell>
          <cell r="N51">
            <v>421</v>
          </cell>
        </row>
        <row r="52">
          <cell r="D52">
            <v>198</v>
          </cell>
          <cell r="F52">
            <v>264</v>
          </cell>
          <cell r="H52">
            <v>335</v>
          </cell>
          <cell r="J52">
            <v>364</v>
          </cell>
          <cell r="L52">
            <v>410</v>
          </cell>
          <cell r="N52">
            <v>698</v>
          </cell>
        </row>
        <row r="53">
          <cell r="D53">
            <v>655</v>
          </cell>
          <cell r="F53">
            <v>1083</v>
          </cell>
          <cell r="H53">
            <v>1255</v>
          </cell>
          <cell r="J53">
            <v>1441</v>
          </cell>
          <cell r="L53">
            <v>1402</v>
          </cell>
          <cell r="N53">
            <v>1984</v>
          </cell>
        </row>
        <row r="54">
          <cell r="D54">
            <v>278</v>
          </cell>
          <cell r="F54">
            <v>331</v>
          </cell>
          <cell r="H54">
            <v>347</v>
          </cell>
          <cell r="J54">
            <v>332</v>
          </cell>
          <cell r="L54">
            <v>236</v>
          </cell>
          <cell r="N54">
            <v>211</v>
          </cell>
        </row>
        <row r="55">
          <cell r="D55">
            <v>228</v>
          </cell>
          <cell r="F55">
            <v>356</v>
          </cell>
          <cell r="H55">
            <v>393</v>
          </cell>
          <cell r="J55">
            <v>496</v>
          </cell>
          <cell r="L55">
            <v>584</v>
          </cell>
          <cell r="N55">
            <v>1095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_wyszczególnienie"/>
      <sheetName val="Z_2_napływ"/>
      <sheetName val="Z_3_odpływ"/>
      <sheetName val="Z_4_30 lat_wykształcenie"/>
      <sheetName val="Z_5_30 lat staż "/>
      <sheetName val="Z_6_30 lat_czas"/>
      <sheetName val="Z_7_30 lat w szczególnej"/>
      <sheetName val="Z_8_25 lat_wykształcenia"/>
      <sheetName val="Z_9_25 lat_stażu"/>
      <sheetName val="Z_10_25 lat_czas"/>
      <sheetName val="Z_11_25 lat w szczególnej"/>
      <sheetName val="Z_12_długotrwale_wykształcenia"/>
      <sheetName val="Z_13_długotrwale_wiek"/>
      <sheetName val="Z_14_długotrwale_staż"/>
      <sheetName val="Z_15_długotrwale_czas"/>
      <sheetName val="Z_16_długotrwale_ w szczególnej"/>
      <sheetName val="Z_17_pow 50_wykształcenie"/>
      <sheetName val="Z_18_pow 50_wiek"/>
      <sheetName val="Z_19_pow 50_staż"/>
      <sheetName val="Z_20_pow 50_czas"/>
      <sheetName val="Z_21_pow 50 w szczególnej "/>
      <sheetName val="Z_22_korzytający ze świa _wyksz"/>
      <sheetName val="Z_23_korzystający ze świad_wiek"/>
      <sheetName val="Z_24_korzystający ze świad_staż"/>
      <sheetName val="Z_25_korzystający ze świad_czas"/>
      <sheetName val="Z_26_korzystajacych ze świad_sz"/>
      <sheetName val="Z_27__jedno dziecko do 6_wyksz"/>
      <sheetName val="Z_28_jedno dziecko do 6_wiek"/>
      <sheetName val="Z_29_jedno dziecko do 6_staz"/>
      <sheetName val="Z_30_jedno dziecko do 6_czas "/>
      <sheetName val="Z_31_jedno dziecko do 6 w szcze"/>
      <sheetName val="Z_32niepełnosprawne do 18_wyksz"/>
      <sheetName val="Z_33_niepełnosprawne do 18_wiek"/>
      <sheetName val="Z_34niepełnosprawne do 18_stażu"/>
      <sheetName val="Z35_niepełnosprawne do 18_czas"/>
      <sheetName val="Z_36niepełnospra do 18 w szczeg"/>
      <sheetName val="Z37_niepełnosprawni_wykształce"/>
      <sheetName val="Z38_niepełnosprawni_wiek"/>
      <sheetName val="Z39_niepełnosprawni_staż"/>
      <sheetName val="Z40_niepełnosprawni_czas"/>
      <sheetName val="Z_41 niepełnosprawni_w szczeg"/>
    </sheetNames>
    <sheetDataSet>
      <sheetData sheetId="0">
        <row r="9">
          <cell r="C9">
            <v>3221</v>
          </cell>
          <cell r="D9">
            <v>990</v>
          </cell>
          <cell r="F9">
            <v>463</v>
          </cell>
          <cell r="H9">
            <v>2164</v>
          </cell>
          <cell r="J9">
            <v>1196</v>
          </cell>
          <cell r="L9">
            <v>0</v>
          </cell>
          <cell r="N9">
            <v>587</v>
          </cell>
          <cell r="P9">
            <v>2</v>
          </cell>
          <cell r="R9">
            <v>135</v>
          </cell>
        </row>
        <row r="10">
          <cell r="C10">
            <v>2097</v>
          </cell>
          <cell r="D10">
            <v>746</v>
          </cell>
          <cell r="F10">
            <v>426</v>
          </cell>
          <cell r="H10">
            <v>1293</v>
          </cell>
          <cell r="J10">
            <v>700</v>
          </cell>
          <cell r="L10">
            <v>0</v>
          </cell>
          <cell r="N10">
            <v>349</v>
          </cell>
          <cell r="P10">
            <v>2</v>
          </cell>
          <cell r="R10">
            <v>120</v>
          </cell>
        </row>
        <row r="11">
          <cell r="C11">
            <v>3224</v>
          </cell>
          <cell r="D11">
            <v>1211</v>
          </cell>
          <cell r="F11">
            <v>662</v>
          </cell>
          <cell r="H11">
            <v>2194</v>
          </cell>
          <cell r="J11">
            <v>962</v>
          </cell>
          <cell r="L11">
            <v>10</v>
          </cell>
          <cell r="N11">
            <v>723</v>
          </cell>
          <cell r="P11">
            <v>4</v>
          </cell>
          <cell r="R11">
            <v>111</v>
          </cell>
        </row>
        <row r="12">
          <cell r="C12">
            <v>2203</v>
          </cell>
          <cell r="D12">
            <v>743</v>
          </cell>
          <cell r="F12">
            <v>367</v>
          </cell>
          <cell r="H12">
            <v>1556</v>
          </cell>
          <cell r="J12">
            <v>606</v>
          </cell>
          <cell r="L12">
            <v>74</v>
          </cell>
          <cell r="N12">
            <v>450</v>
          </cell>
          <cell r="P12">
            <v>0</v>
          </cell>
          <cell r="R12">
            <v>65</v>
          </cell>
        </row>
        <row r="14">
          <cell r="C14">
            <v>3154</v>
          </cell>
          <cell r="D14">
            <v>1261</v>
          </cell>
          <cell r="F14">
            <v>734</v>
          </cell>
          <cell r="H14">
            <v>2287</v>
          </cell>
          <cell r="J14">
            <v>751</v>
          </cell>
          <cell r="L14">
            <v>0</v>
          </cell>
          <cell r="N14">
            <v>512</v>
          </cell>
          <cell r="P14">
            <v>2</v>
          </cell>
          <cell r="R14">
            <v>86</v>
          </cell>
        </row>
        <row r="15">
          <cell r="C15">
            <v>2521</v>
          </cell>
          <cell r="D15">
            <v>683</v>
          </cell>
          <cell r="F15">
            <v>311</v>
          </cell>
          <cell r="H15">
            <v>1869</v>
          </cell>
          <cell r="J15">
            <v>880</v>
          </cell>
          <cell r="L15">
            <v>0</v>
          </cell>
          <cell r="N15">
            <v>462</v>
          </cell>
          <cell r="P15">
            <v>7</v>
          </cell>
          <cell r="R15">
            <v>164</v>
          </cell>
        </row>
        <row r="16">
          <cell r="C16">
            <v>3595</v>
          </cell>
          <cell r="D16">
            <v>1541</v>
          </cell>
          <cell r="F16">
            <v>821</v>
          </cell>
          <cell r="H16">
            <v>2422</v>
          </cell>
          <cell r="J16">
            <v>876</v>
          </cell>
          <cell r="L16">
            <v>0</v>
          </cell>
          <cell r="N16">
            <v>773</v>
          </cell>
          <cell r="P16">
            <v>15</v>
          </cell>
          <cell r="R16">
            <v>132</v>
          </cell>
        </row>
        <row r="17">
          <cell r="C17">
            <v>2792</v>
          </cell>
          <cell r="D17">
            <v>1147</v>
          </cell>
          <cell r="F17">
            <v>677</v>
          </cell>
          <cell r="H17">
            <v>1798</v>
          </cell>
          <cell r="J17">
            <v>677</v>
          </cell>
          <cell r="L17">
            <v>41</v>
          </cell>
          <cell r="N17">
            <v>630</v>
          </cell>
          <cell r="P17">
            <v>13</v>
          </cell>
          <cell r="R17">
            <v>201</v>
          </cell>
        </row>
        <row r="18">
          <cell r="C18">
            <v>1996</v>
          </cell>
          <cell r="D18">
            <v>702</v>
          </cell>
          <cell r="F18">
            <v>373</v>
          </cell>
          <cell r="H18">
            <v>1364</v>
          </cell>
          <cell r="J18">
            <v>561</v>
          </cell>
          <cell r="L18">
            <v>0</v>
          </cell>
          <cell r="N18">
            <v>477</v>
          </cell>
          <cell r="P18">
            <v>1</v>
          </cell>
          <cell r="R18">
            <v>114</v>
          </cell>
        </row>
        <row r="20">
          <cell r="C20">
            <v>2476</v>
          </cell>
          <cell r="D20">
            <v>769</v>
          </cell>
          <cell r="F20">
            <v>400</v>
          </cell>
          <cell r="H20">
            <v>1768</v>
          </cell>
          <cell r="J20">
            <v>791</v>
          </cell>
          <cell r="L20">
            <v>63</v>
          </cell>
          <cell r="N20">
            <v>425</v>
          </cell>
          <cell r="P20">
            <v>1</v>
          </cell>
          <cell r="R20">
            <v>116</v>
          </cell>
        </row>
        <row r="21">
          <cell r="C21">
            <v>4118</v>
          </cell>
          <cell r="D21">
            <v>997</v>
          </cell>
          <cell r="F21">
            <v>490</v>
          </cell>
          <cell r="H21">
            <v>2925</v>
          </cell>
          <cell r="J21">
            <v>1401</v>
          </cell>
          <cell r="L21">
            <v>2</v>
          </cell>
          <cell r="N21">
            <v>716</v>
          </cell>
          <cell r="P21">
            <v>5</v>
          </cell>
          <cell r="R21">
            <v>294</v>
          </cell>
        </row>
        <row r="22">
          <cell r="C22">
            <v>4250</v>
          </cell>
          <cell r="D22">
            <v>1444</v>
          </cell>
          <cell r="F22">
            <v>728</v>
          </cell>
          <cell r="H22">
            <v>2802</v>
          </cell>
          <cell r="J22">
            <v>1180</v>
          </cell>
          <cell r="L22">
            <v>51</v>
          </cell>
          <cell r="N22">
            <v>1131</v>
          </cell>
          <cell r="P22">
            <v>19</v>
          </cell>
          <cell r="R22">
            <v>171</v>
          </cell>
        </row>
        <row r="23">
          <cell r="C23">
            <v>2900</v>
          </cell>
          <cell r="D23">
            <v>989</v>
          </cell>
          <cell r="F23">
            <v>506</v>
          </cell>
          <cell r="H23">
            <v>2179</v>
          </cell>
          <cell r="J23">
            <v>741</v>
          </cell>
          <cell r="L23">
            <v>0</v>
          </cell>
          <cell r="N23">
            <v>598</v>
          </cell>
          <cell r="P23">
            <v>2</v>
          </cell>
          <cell r="R23">
            <v>166</v>
          </cell>
        </row>
        <row r="25">
          <cell r="C25">
            <v>1020</v>
          </cell>
          <cell r="D25">
            <v>336</v>
          </cell>
          <cell r="F25">
            <v>164</v>
          </cell>
          <cell r="H25">
            <v>715</v>
          </cell>
          <cell r="J25">
            <v>374</v>
          </cell>
          <cell r="L25">
            <v>0</v>
          </cell>
          <cell r="N25">
            <v>139</v>
          </cell>
          <cell r="P25">
            <v>0</v>
          </cell>
          <cell r="R25">
            <v>27</v>
          </cell>
        </row>
        <row r="26">
          <cell r="C26">
            <v>2511</v>
          </cell>
          <cell r="D26">
            <v>740</v>
          </cell>
          <cell r="F26">
            <v>349</v>
          </cell>
          <cell r="H26">
            <v>1853</v>
          </cell>
          <cell r="J26">
            <v>797</v>
          </cell>
          <cell r="L26">
            <v>0</v>
          </cell>
          <cell r="N26">
            <v>529</v>
          </cell>
          <cell r="P26">
            <v>9</v>
          </cell>
          <cell r="R26">
            <v>87</v>
          </cell>
        </row>
        <row r="27">
          <cell r="C27">
            <v>1587</v>
          </cell>
          <cell r="D27">
            <v>611</v>
          </cell>
          <cell r="F27">
            <v>308</v>
          </cell>
          <cell r="H27">
            <v>1132</v>
          </cell>
          <cell r="J27">
            <v>400</v>
          </cell>
          <cell r="L27">
            <v>231</v>
          </cell>
          <cell r="N27">
            <v>297</v>
          </cell>
          <cell r="P27">
            <v>2</v>
          </cell>
          <cell r="R27">
            <v>95</v>
          </cell>
        </row>
        <row r="28">
          <cell r="C28">
            <v>3423</v>
          </cell>
          <cell r="D28">
            <v>1128</v>
          </cell>
          <cell r="F28">
            <v>585</v>
          </cell>
          <cell r="H28">
            <v>2578</v>
          </cell>
          <cell r="J28">
            <v>995</v>
          </cell>
          <cell r="L28">
            <v>48</v>
          </cell>
          <cell r="N28">
            <v>527</v>
          </cell>
          <cell r="P28">
            <v>0</v>
          </cell>
          <cell r="R28">
            <v>70</v>
          </cell>
        </row>
        <row r="29">
          <cell r="C29">
            <v>11937</v>
          </cell>
          <cell r="D29">
            <v>2622</v>
          </cell>
          <cell r="F29">
            <v>1107</v>
          </cell>
          <cell r="H29">
            <v>8790</v>
          </cell>
          <cell r="J29">
            <v>4240</v>
          </cell>
          <cell r="L29">
            <v>25</v>
          </cell>
          <cell r="N29">
            <v>2133</v>
          </cell>
          <cell r="P29">
            <v>5</v>
          </cell>
          <cell r="R29">
            <v>991</v>
          </cell>
        </row>
        <row r="30">
          <cell r="C30">
            <v>9507</v>
          </cell>
          <cell r="D30">
            <v>2971</v>
          </cell>
          <cell r="F30">
            <v>1386</v>
          </cell>
          <cell r="H30">
            <v>6904</v>
          </cell>
          <cell r="J30">
            <v>2718</v>
          </cell>
          <cell r="L30">
            <v>3</v>
          </cell>
          <cell r="N30">
            <v>1812</v>
          </cell>
          <cell r="P30">
            <v>10</v>
          </cell>
          <cell r="R30">
            <v>357</v>
          </cell>
        </row>
        <row r="31">
          <cell r="C31">
            <v>3286</v>
          </cell>
          <cell r="D31">
            <v>928</v>
          </cell>
          <cell r="F31">
            <v>451</v>
          </cell>
          <cell r="H31">
            <v>2472</v>
          </cell>
          <cell r="J31">
            <v>971</v>
          </cell>
          <cell r="L31">
            <v>2</v>
          </cell>
          <cell r="N31">
            <v>565</v>
          </cell>
          <cell r="P31">
            <v>2</v>
          </cell>
          <cell r="R31">
            <v>139</v>
          </cell>
        </row>
        <row r="32">
          <cell r="C32">
            <v>1540</v>
          </cell>
          <cell r="D32">
            <v>569</v>
          </cell>
          <cell r="F32">
            <v>299</v>
          </cell>
          <cell r="H32">
            <v>1042</v>
          </cell>
          <cell r="J32">
            <v>423</v>
          </cell>
          <cell r="L32">
            <v>158</v>
          </cell>
          <cell r="N32">
            <v>286</v>
          </cell>
          <cell r="P32">
            <v>6</v>
          </cell>
          <cell r="R32">
            <v>43</v>
          </cell>
        </row>
        <row r="34">
          <cell r="C34">
            <v>908</v>
          </cell>
          <cell r="D34">
            <v>353</v>
          </cell>
          <cell r="F34">
            <v>169</v>
          </cell>
          <cell r="H34">
            <v>621</v>
          </cell>
          <cell r="J34">
            <v>224</v>
          </cell>
          <cell r="L34">
            <v>95</v>
          </cell>
          <cell r="N34">
            <v>257</v>
          </cell>
          <cell r="P34">
            <v>1</v>
          </cell>
          <cell r="R34">
            <v>50</v>
          </cell>
        </row>
        <row r="35">
          <cell r="C35">
            <v>1921</v>
          </cell>
          <cell r="D35">
            <v>541</v>
          </cell>
          <cell r="F35">
            <v>213</v>
          </cell>
          <cell r="H35">
            <v>1220</v>
          </cell>
          <cell r="J35">
            <v>651</v>
          </cell>
          <cell r="L35">
            <v>10</v>
          </cell>
          <cell r="N35">
            <v>490</v>
          </cell>
          <cell r="P35">
            <v>14</v>
          </cell>
          <cell r="R35">
            <v>188</v>
          </cell>
        </row>
        <row r="36">
          <cell r="C36">
            <v>1867</v>
          </cell>
          <cell r="D36">
            <v>725</v>
          </cell>
          <cell r="F36">
            <v>342</v>
          </cell>
          <cell r="H36">
            <v>1108</v>
          </cell>
          <cell r="J36">
            <v>484</v>
          </cell>
          <cell r="L36">
            <v>1</v>
          </cell>
          <cell r="N36">
            <v>519</v>
          </cell>
          <cell r="P36">
            <v>11</v>
          </cell>
          <cell r="R36">
            <v>149</v>
          </cell>
        </row>
        <row r="37">
          <cell r="C37">
            <v>1395</v>
          </cell>
          <cell r="D37">
            <v>588</v>
          </cell>
          <cell r="F37">
            <v>318</v>
          </cell>
          <cell r="H37">
            <v>894</v>
          </cell>
          <cell r="J37">
            <v>376</v>
          </cell>
          <cell r="L37">
            <v>0</v>
          </cell>
          <cell r="N37">
            <v>338</v>
          </cell>
          <cell r="P37">
            <v>8</v>
          </cell>
          <cell r="R37">
            <v>80</v>
          </cell>
        </row>
        <row r="39">
          <cell r="C39">
            <v>3694</v>
          </cell>
          <cell r="D39">
            <v>1347</v>
          </cell>
          <cell r="F39">
            <v>692</v>
          </cell>
          <cell r="H39">
            <v>2624</v>
          </cell>
          <cell r="J39">
            <v>1108</v>
          </cell>
          <cell r="L39">
            <v>0</v>
          </cell>
          <cell r="N39">
            <v>454</v>
          </cell>
          <cell r="P39">
            <v>1</v>
          </cell>
          <cell r="R39">
            <v>58</v>
          </cell>
        </row>
        <row r="40">
          <cell r="C40">
            <v>1050</v>
          </cell>
          <cell r="D40">
            <v>282</v>
          </cell>
          <cell r="F40">
            <v>136</v>
          </cell>
          <cell r="H40">
            <v>549</v>
          </cell>
          <cell r="J40">
            <v>436</v>
          </cell>
          <cell r="L40">
            <v>86</v>
          </cell>
          <cell r="N40">
            <v>335</v>
          </cell>
          <cell r="P40">
            <v>13</v>
          </cell>
          <cell r="R40">
            <v>85</v>
          </cell>
        </row>
        <row r="41">
          <cell r="C41">
            <v>935</v>
          </cell>
          <cell r="D41">
            <v>320</v>
          </cell>
          <cell r="F41">
            <v>183</v>
          </cell>
          <cell r="H41">
            <v>429</v>
          </cell>
          <cell r="J41">
            <v>403</v>
          </cell>
          <cell r="L41">
            <v>74</v>
          </cell>
          <cell r="N41">
            <v>174</v>
          </cell>
          <cell r="P41">
            <v>8</v>
          </cell>
          <cell r="R41">
            <v>57</v>
          </cell>
        </row>
        <row r="42">
          <cell r="C42">
            <v>2600</v>
          </cell>
          <cell r="D42">
            <v>594</v>
          </cell>
          <cell r="F42">
            <v>276</v>
          </cell>
          <cell r="H42">
            <v>1747</v>
          </cell>
          <cell r="J42">
            <v>987</v>
          </cell>
          <cell r="L42">
            <v>73</v>
          </cell>
          <cell r="N42">
            <v>521</v>
          </cell>
          <cell r="P42">
            <v>9</v>
          </cell>
          <cell r="R42">
            <v>116</v>
          </cell>
        </row>
        <row r="43">
          <cell r="C43">
            <v>2445</v>
          </cell>
          <cell r="D43">
            <v>664</v>
          </cell>
          <cell r="F43">
            <v>327</v>
          </cell>
          <cell r="H43">
            <v>1391</v>
          </cell>
          <cell r="J43">
            <v>974</v>
          </cell>
          <cell r="L43">
            <v>0</v>
          </cell>
          <cell r="N43">
            <v>629</v>
          </cell>
          <cell r="P43">
            <v>9</v>
          </cell>
          <cell r="R43">
            <v>239</v>
          </cell>
        </row>
        <row r="44">
          <cell r="C44">
            <v>1992</v>
          </cell>
          <cell r="D44">
            <v>526</v>
          </cell>
          <cell r="F44">
            <v>259</v>
          </cell>
          <cell r="H44">
            <v>1276</v>
          </cell>
          <cell r="J44">
            <v>759</v>
          </cell>
          <cell r="L44">
            <v>6</v>
          </cell>
          <cell r="N44">
            <v>405</v>
          </cell>
          <cell r="P44">
            <v>2</v>
          </cell>
          <cell r="R44">
            <v>119</v>
          </cell>
        </row>
        <row r="45">
          <cell r="C45">
            <v>2146</v>
          </cell>
          <cell r="D45">
            <v>542</v>
          </cell>
          <cell r="F45">
            <v>262</v>
          </cell>
          <cell r="H45">
            <v>1236</v>
          </cell>
          <cell r="J45">
            <v>887</v>
          </cell>
          <cell r="L45">
            <v>36</v>
          </cell>
          <cell r="N45">
            <v>440</v>
          </cell>
          <cell r="P45">
            <v>8</v>
          </cell>
          <cell r="R45">
            <v>123</v>
          </cell>
        </row>
        <row r="46">
          <cell r="C46">
            <v>3347</v>
          </cell>
          <cell r="D46">
            <v>791</v>
          </cell>
          <cell r="F46">
            <v>350</v>
          </cell>
          <cell r="H46">
            <v>2044</v>
          </cell>
          <cell r="J46">
            <v>1361</v>
          </cell>
          <cell r="L46">
            <v>108</v>
          </cell>
          <cell r="N46">
            <v>710</v>
          </cell>
          <cell r="P46">
            <v>8</v>
          </cell>
          <cell r="R46">
            <v>161</v>
          </cell>
        </row>
        <row r="47">
          <cell r="C47">
            <v>2738</v>
          </cell>
          <cell r="D47">
            <v>559</v>
          </cell>
          <cell r="F47">
            <v>220</v>
          </cell>
          <cell r="H47">
            <v>1889</v>
          </cell>
          <cell r="J47">
            <v>1216</v>
          </cell>
          <cell r="L47">
            <v>1</v>
          </cell>
          <cell r="N47">
            <v>409</v>
          </cell>
          <cell r="P47">
            <v>2</v>
          </cell>
          <cell r="R47">
            <v>151</v>
          </cell>
        </row>
        <row r="48">
          <cell r="C48">
            <v>3362</v>
          </cell>
          <cell r="D48">
            <v>1253</v>
          </cell>
          <cell r="F48">
            <v>724</v>
          </cell>
          <cell r="H48">
            <v>2286</v>
          </cell>
          <cell r="J48">
            <v>803</v>
          </cell>
          <cell r="L48">
            <v>131</v>
          </cell>
          <cell r="N48">
            <v>782</v>
          </cell>
          <cell r="P48">
            <v>3</v>
          </cell>
          <cell r="R48">
            <v>67</v>
          </cell>
        </row>
        <row r="49">
          <cell r="C49">
            <v>2147</v>
          </cell>
          <cell r="D49">
            <v>666</v>
          </cell>
          <cell r="F49">
            <v>338</v>
          </cell>
          <cell r="H49">
            <v>1364</v>
          </cell>
          <cell r="J49">
            <v>740</v>
          </cell>
          <cell r="L49">
            <v>2</v>
          </cell>
          <cell r="N49">
            <v>495</v>
          </cell>
          <cell r="P49">
            <v>3</v>
          </cell>
          <cell r="R49">
            <v>93</v>
          </cell>
        </row>
        <row r="50">
          <cell r="C50">
            <v>24357</v>
          </cell>
          <cell r="D50">
            <v>3636</v>
          </cell>
          <cell r="F50">
            <v>1221</v>
          </cell>
          <cell r="H50">
            <v>16619</v>
          </cell>
          <cell r="J50">
            <v>11977</v>
          </cell>
          <cell r="L50">
            <v>74</v>
          </cell>
          <cell r="N50">
            <v>3586</v>
          </cell>
          <cell r="P50">
            <v>6</v>
          </cell>
          <cell r="R50">
            <v>1573</v>
          </cell>
        </row>
        <row r="51">
          <cell r="C51">
            <v>1298</v>
          </cell>
          <cell r="D51">
            <v>234</v>
          </cell>
          <cell r="F51">
            <v>90</v>
          </cell>
          <cell r="H51">
            <v>813</v>
          </cell>
          <cell r="J51">
            <v>714</v>
          </cell>
          <cell r="L51">
            <v>0</v>
          </cell>
          <cell r="N51">
            <v>124</v>
          </cell>
          <cell r="P51">
            <v>1</v>
          </cell>
          <cell r="R51">
            <v>72</v>
          </cell>
        </row>
        <row r="52">
          <cell r="C52">
            <v>2014</v>
          </cell>
          <cell r="D52">
            <v>730</v>
          </cell>
          <cell r="F52">
            <v>401</v>
          </cell>
          <cell r="H52">
            <v>1315</v>
          </cell>
          <cell r="J52">
            <v>585</v>
          </cell>
          <cell r="L52">
            <v>34</v>
          </cell>
          <cell r="N52">
            <v>553</v>
          </cell>
          <cell r="P52">
            <v>15</v>
          </cell>
          <cell r="R52">
            <v>95</v>
          </cell>
        </row>
        <row r="53">
          <cell r="C53">
            <v>6734</v>
          </cell>
          <cell r="D53">
            <v>1869</v>
          </cell>
          <cell r="F53">
            <v>876</v>
          </cell>
          <cell r="H53">
            <v>4353</v>
          </cell>
          <cell r="J53">
            <v>2288</v>
          </cell>
          <cell r="L53">
            <v>3</v>
          </cell>
          <cell r="N53">
            <v>1541</v>
          </cell>
          <cell r="P53">
            <v>4</v>
          </cell>
          <cell r="R53">
            <v>209</v>
          </cell>
        </row>
        <row r="54">
          <cell r="C54">
            <v>1474</v>
          </cell>
          <cell r="D54">
            <v>611</v>
          </cell>
          <cell r="F54">
            <v>354</v>
          </cell>
          <cell r="H54">
            <v>711</v>
          </cell>
          <cell r="J54">
            <v>442</v>
          </cell>
          <cell r="L54">
            <v>94</v>
          </cell>
          <cell r="N54">
            <v>393</v>
          </cell>
          <cell r="P54">
            <v>12</v>
          </cell>
          <cell r="R54">
            <v>113</v>
          </cell>
        </row>
        <row r="55">
          <cell r="C55">
            <v>2706</v>
          </cell>
          <cell r="D55">
            <v>729</v>
          </cell>
          <cell r="F55">
            <v>342</v>
          </cell>
          <cell r="H55">
            <v>1991</v>
          </cell>
          <cell r="J55">
            <v>896</v>
          </cell>
          <cell r="L55">
            <v>22</v>
          </cell>
          <cell r="N55">
            <v>395</v>
          </cell>
          <cell r="P55">
            <v>4</v>
          </cell>
          <cell r="R55">
            <v>144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IĄC"/>
      <sheetName val="STYCZEŃ"/>
      <sheetName val="LUTY"/>
      <sheetName val="I-II narast"/>
      <sheetName val="MARZEC"/>
      <sheetName val="I KW"/>
      <sheetName val="KWIECIEN"/>
      <sheetName val="I-IV narast"/>
      <sheetName val="MAJ"/>
      <sheetName val="I-V narast"/>
      <sheetName val="CZERWIEC"/>
      <sheetName val="II KW"/>
      <sheetName val="I PÓŁROCZE"/>
      <sheetName val="LIPIEC"/>
      <sheetName val="I-VII"/>
      <sheetName val="SIERPIEN"/>
      <sheetName val="I-VIII narast"/>
      <sheetName val="WRZESIEN"/>
      <sheetName val="III KW"/>
      <sheetName val="I-IX narast"/>
      <sheetName val="PAŹDZIERNIK"/>
      <sheetName val="I-X narast"/>
      <sheetName val="LISTOPAD"/>
      <sheetName val="I- XI NARAST"/>
      <sheetName val="GRUDZIEŃ"/>
      <sheetName val="IV KW"/>
      <sheetName val="II PÓŁROCZE"/>
      <sheetName val="R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X7">
            <v>2668</v>
          </cell>
          <cell r="Y7">
            <v>1217</v>
          </cell>
          <cell r="AA7">
            <v>711</v>
          </cell>
          <cell r="AC7">
            <v>968</v>
          </cell>
          <cell r="AE7">
            <v>600</v>
          </cell>
          <cell r="AG7">
            <v>8</v>
          </cell>
          <cell r="AI7">
            <v>270</v>
          </cell>
          <cell r="AK7">
            <v>0</v>
          </cell>
          <cell r="AM7">
            <v>100</v>
          </cell>
        </row>
        <row r="8">
          <cell r="X8">
            <v>1966</v>
          </cell>
          <cell r="Y8">
            <v>1075</v>
          </cell>
          <cell r="AA8">
            <v>711</v>
          </cell>
          <cell r="AC8">
            <v>558</v>
          </cell>
          <cell r="AE8">
            <v>364</v>
          </cell>
          <cell r="AG8">
            <v>0</v>
          </cell>
          <cell r="AI8">
            <v>163</v>
          </cell>
          <cell r="AK8">
            <v>1</v>
          </cell>
          <cell r="AM8">
            <v>100</v>
          </cell>
        </row>
        <row r="9">
          <cell r="X9">
            <v>2498</v>
          </cell>
          <cell r="Y9">
            <v>1202</v>
          </cell>
          <cell r="AA9">
            <v>784</v>
          </cell>
          <cell r="AC9">
            <v>972</v>
          </cell>
          <cell r="AE9">
            <v>443</v>
          </cell>
          <cell r="AG9">
            <v>18</v>
          </cell>
          <cell r="AI9">
            <v>262</v>
          </cell>
          <cell r="AK9">
            <v>6</v>
          </cell>
          <cell r="AM9">
            <v>79</v>
          </cell>
        </row>
        <row r="10">
          <cell r="X10">
            <v>1549</v>
          </cell>
          <cell r="Y10">
            <v>688</v>
          </cell>
          <cell r="AA10">
            <v>446</v>
          </cell>
          <cell r="AC10">
            <v>653</v>
          </cell>
          <cell r="AE10">
            <v>307</v>
          </cell>
          <cell r="AG10">
            <v>15</v>
          </cell>
          <cell r="AI10">
            <v>158</v>
          </cell>
          <cell r="AK10">
            <v>0</v>
          </cell>
          <cell r="AM10">
            <v>50</v>
          </cell>
        </row>
        <row r="12">
          <cell r="X12">
            <v>1814</v>
          </cell>
          <cell r="Y12">
            <v>923</v>
          </cell>
          <cell r="AA12">
            <v>650</v>
          </cell>
          <cell r="AC12">
            <v>747</v>
          </cell>
          <cell r="AE12">
            <v>253</v>
          </cell>
          <cell r="AG12">
            <v>0</v>
          </cell>
          <cell r="AI12">
            <v>213</v>
          </cell>
          <cell r="AK12">
            <v>0</v>
          </cell>
          <cell r="AM12">
            <v>46</v>
          </cell>
        </row>
        <row r="13">
          <cell r="X13">
            <v>1424</v>
          </cell>
          <cell r="Y13">
            <v>646</v>
          </cell>
          <cell r="AA13">
            <v>358</v>
          </cell>
          <cell r="AC13">
            <v>569</v>
          </cell>
          <cell r="AE13">
            <v>256</v>
          </cell>
          <cell r="AG13">
            <v>0</v>
          </cell>
          <cell r="AI13">
            <v>139</v>
          </cell>
          <cell r="AK13">
            <v>3</v>
          </cell>
          <cell r="AM13">
            <v>83</v>
          </cell>
        </row>
        <row r="14">
          <cell r="X14">
            <v>2352</v>
          </cell>
          <cell r="Y14">
            <v>1276</v>
          </cell>
          <cell r="AA14">
            <v>843</v>
          </cell>
          <cell r="AC14">
            <v>858</v>
          </cell>
          <cell r="AE14">
            <v>337</v>
          </cell>
          <cell r="AG14">
            <v>1</v>
          </cell>
          <cell r="AI14">
            <v>235</v>
          </cell>
          <cell r="AK14">
            <v>6</v>
          </cell>
          <cell r="AM14">
            <v>80</v>
          </cell>
        </row>
        <row r="15">
          <cell r="X15">
            <v>2238</v>
          </cell>
          <cell r="Y15">
            <v>1273</v>
          </cell>
          <cell r="AA15">
            <v>852</v>
          </cell>
          <cell r="AC15">
            <v>711</v>
          </cell>
          <cell r="AE15">
            <v>294</v>
          </cell>
          <cell r="AG15">
            <v>12</v>
          </cell>
          <cell r="AI15">
            <v>278</v>
          </cell>
          <cell r="AK15">
            <v>9</v>
          </cell>
          <cell r="AM15">
            <v>135</v>
          </cell>
        </row>
        <row r="16">
          <cell r="X16">
            <v>1405</v>
          </cell>
          <cell r="Y16">
            <v>714</v>
          </cell>
          <cell r="AA16">
            <v>452</v>
          </cell>
          <cell r="AC16">
            <v>469</v>
          </cell>
          <cell r="AE16">
            <v>221</v>
          </cell>
          <cell r="AG16">
            <v>0</v>
          </cell>
          <cell r="AI16">
            <v>234</v>
          </cell>
          <cell r="AK16">
            <v>0</v>
          </cell>
          <cell r="AM16">
            <v>81</v>
          </cell>
        </row>
        <row r="18">
          <cell r="X18">
            <v>1840</v>
          </cell>
          <cell r="Y18">
            <v>926</v>
          </cell>
          <cell r="AA18">
            <v>642</v>
          </cell>
          <cell r="AC18">
            <v>724</v>
          </cell>
          <cell r="AE18">
            <v>331</v>
          </cell>
          <cell r="AG18">
            <v>19</v>
          </cell>
          <cell r="AI18">
            <v>147</v>
          </cell>
          <cell r="AK18">
            <v>1</v>
          </cell>
          <cell r="AM18">
            <v>73</v>
          </cell>
        </row>
        <row r="19">
          <cell r="X19">
            <v>3279</v>
          </cell>
          <cell r="Y19">
            <v>1338</v>
          </cell>
          <cell r="AA19">
            <v>717</v>
          </cell>
          <cell r="AC19">
            <v>1286</v>
          </cell>
          <cell r="AE19">
            <v>785</v>
          </cell>
          <cell r="AG19">
            <v>0</v>
          </cell>
          <cell r="AI19">
            <v>367</v>
          </cell>
          <cell r="AK19">
            <v>2</v>
          </cell>
          <cell r="AM19">
            <v>242</v>
          </cell>
        </row>
        <row r="20">
          <cell r="X20">
            <v>3899</v>
          </cell>
          <cell r="Y20">
            <v>1932</v>
          </cell>
          <cell r="AA20">
            <v>1190</v>
          </cell>
          <cell r="AC20">
            <v>1372</v>
          </cell>
          <cell r="AE20">
            <v>656</v>
          </cell>
          <cell r="AG20">
            <v>36</v>
          </cell>
          <cell r="AI20">
            <v>687</v>
          </cell>
          <cell r="AK20">
            <v>12</v>
          </cell>
          <cell r="AM20">
            <v>134</v>
          </cell>
        </row>
        <row r="21">
          <cell r="X21">
            <v>1826</v>
          </cell>
          <cell r="Y21">
            <v>914</v>
          </cell>
          <cell r="AA21">
            <v>556</v>
          </cell>
          <cell r="AC21">
            <v>739</v>
          </cell>
          <cell r="AE21">
            <v>271</v>
          </cell>
          <cell r="AG21">
            <v>0</v>
          </cell>
          <cell r="AI21">
            <v>181</v>
          </cell>
          <cell r="AK21">
            <v>0</v>
          </cell>
          <cell r="AM21">
            <v>81</v>
          </cell>
        </row>
        <row r="23">
          <cell r="X23">
            <v>891</v>
          </cell>
          <cell r="Y23">
            <v>519</v>
          </cell>
          <cell r="AA23">
            <v>361</v>
          </cell>
          <cell r="AC23">
            <v>271</v>
          </cell>
          <cell r="AE23">
            <v>145</v>
          </cell>
          <cell r="AG23">
            <v>0</v>
          </cell>
          <cell r="AI23">
            <v>59</v>
          </cell>
          <cell r="AK23">
            <v>0</v>
          </cell>
          <cell r="AM23">
            <v>22</v>
          </cell>
        </row>
        <row r="24">
          <cell r="X24">
            <v>1724</v>
          </cell>
          <cell r="Y24">
            <v>814</v>
          </cell>
          <cell r="AA24">
            <v>488</v>
          </cell>
          <cell r="AC24">
            <v>673</v>
          </cell>
          <cell r="AE24">
            <v>307</v>
          </cell>
          <cell r="AG24">
            <v>0</v>
          </cell>
          <cell r="AI24">
            <v>211</v>
          </cell>
          <cell r="AK24">
            <v>5</v>
          </cell>
          <cell r="AM24">
            <v>49</v>
          </cell>
        </row>
        <row r="25">
          <cell r="X25">
            <v>1255</v>
          </cell>
          <cell r="Y25">
            <v>638</v>
          </cell>
          <cell r="AA25">
            <v>384</v>
          </cell>
          <cell r="AC25">
            <v>500</v>
          </cell>
          <cell r="AE25">
            <v>204</v>
          </cell>
          <cell r="AG25">
            <v>115</v>
          </cell>
          <cell r="AI25">
            <v>110</v>
          </cell>
          <cell r="AK25">
            <v>1</v>
          </cell>
          <cell r="AM25">
            <v>54</v>
          </cell>
        </row>
        <row r="26">
          <cell r="X26">
            <v>2082</v>
          </cell>
          <cell r="Y26">
            <v>944</v>
          </cell>
          <cell r="AA26">
            <v>628</v>
          </cell>
          <cell r="AC26">
            <v>885</v>
          </cell>
          <cell r="AE26">
            <v>425</v>
          </cell>
          <cell r="AG26">
            <v>2</v>
          </cell>
          <cell r="AI26">
            <v>157</v>
          </cell>
          <cell r="AK26">
            <v>0</v>
          </cell>
          <cell r="AM26">
            <v>34</v>
          </cell>
        </row>
        <row r="27">
          <cell r="X27">
            <v>7145</v>
          </cell>
          <cell r="Y27">
            <v>2703</v>
          </cell>
          <cell r="AA27">
            <v>1432</v>
          </cell>
          <cell r="AC27">
            <v>2882</v>
          </cell>
          <cell r="AE27">
            <v>1382</v>
          </cell>
          <cell r="AG27">
            <v>62</v>
          </cell>
          <cell r="AI27">
            <v>1100</v>
          </cell>
          <cell r="AK27">
            <v>8</v>
          </cell>
          <cell r="AM27">
            <v>436</v>
          </cell>
        </row>
        <row r="28">
          <cell r="X28">
            <v>5839</v>
          </cell>
          <cell r="Y28">
            <v>2693</v>
          </cell>
          <cell r="AA28">
            <v>1621</v>
          </cell>
          <cell r="AC28">
            <v>2393</v>
          </cell>
          <cell r="AE28">
            <v>928</v>
          </cell>
          <cell r="AG28">
            <v>4</v>
          </cell>
          <cell r="AI28">
            <v>770</v>
          </cell>
          <cell r="AK28">
            <v>9</v>
          </cell>
          <cell r="AM28">
            <v>187</v>
          </cell>
        </row>
        <row r="29">
          <cell r="X29">
            <v>1937</v>
          </cell>
          <cell r="Y29">
            <v>752</v>
          </cell>
          <cell r="AA29">
            <v>431</v>
          </cell>
          <cell r="AC29">
            <v>914</v>
          </cell>
          <cell r="AE29">
            <v>380</v>
          </cell>
          <cell r="AG29">
            <v>3</v>
          </cell>
          <cell r="AI29">
            <v>224</v>
          </cell>
          <cell r="AK29">
            <v>0</v>
          </cell>
          <cell r="AM29">
            <v>76</v>
          </cell>
        </row>
        <row r="30">
          <cell r="X30">
            <v>1441</v>
          </cell>
          <cell r="Y30">
            <v>730</v>
          </cell>
          <cell r="AA30">
            <v>460</v>
          </cell>
          <cell r="AC30">
            <v>617</v>
          </cell>
          <cell r="AE30">
            <v>203</v>
          </cell>
          <cell r="AG30">
            <v>69</v>
          </cell>
          <cell r="AI30">
            <v>168</v>
          </cell>
          <cell r="AK30">
            <v>3</v>
          </cell>
          <cell r="AM30">
            <v>41</v>
          </cell>
        </row>
        <row r="32">
          <cell r="X32">
            <v>798</v>
          </cell>
          <cell r="Y32">
            <v>450</v>
          </cell>
          <cell r="AA32">
            <v>283</v>
          </cell>
          <cell r="AC32">
            <v>257</v>
          </cell>
          <cell r="AE32">
            <v>79</v>
          </cell>
          <cell r="AG32">
            <v>31</v>
          </cell>
          <cell r="AI32">
            <v>122</v>
          </cell>
          <cell r="AK32">
            <v>1</v>
          </cell>
          <cell r="AM32">
            <v>32</v>
          </cell>
        </row>
        <row r="33">
          <cell r="X33">
            <v>1527</v>
          </cell>
          <cell r="Y33">
            <v>694</v>
          </cell>
          <cell r="AA33">
            <v>351</v>
          </cell>
          <cell r="AC33">
            <v>478</v>
          </cell>
          <cell r="AE33">
            <v>268</v>
          </cell>
          <cell r="AG33">
            <v>10</v>
          </cell>
          <cell r="AI33">
            <v>273</v>
          </cell>
          <cell r="AK33">
            <v>9</v>
          </cell>
          <cell r="AM33">
            <v>89</v>
          </cell>
        </row>
        <row r="34">
          <cell r="X34">
            <v>1514</v>
          </cell>
          <cell r="Y34">
            <v>875</v>
          </cell>
          <cell r="AA34">
            <v>539</v>
          </cell>
          <cell r="AC34">
            <v>393</v>
          </cell>
          <cell r="AE34">
            <v>199</v>
          </cell>
          <cell r="AG34">
            <v>3</v>
          </cell>
          <cell r="AI34">
            <v>270</v>
          </cell>
          <cell r="AK34">
            <v>3</v>
          </cell>
          <cell r="AM34">
            <v>51</v>
          </cell>
        </row>
        <row r="35">
          <cell r="X35">
            <v>1292</v>
          </cell>
          <cell r="Y35">
            <v>739</v>
          </cell>
          <cell r="AA35">
            <v>460</v>
          </cell>
          <cell r="AC35">
            <v>437</v>
          </cell>
          <cell r="AE35">
            <v>153</v>
          </cell>
          <cell r="AG35">
            <v>0</v>
          </cell>
          <cell r="AI35">
            <v>160</v>
          </cell>
          <cell r="AK35">
            <v>5</v>
          </cell>
          <cell r="AM35">
            <v>57</v>
          </cell>
        </row>
        <row r="37">
          <cell r="X37">
            <v>2116</v>
          </cell>
          <cell r="Y37">
            <v>1052</v>
          </cell>
          <cell r="AA37">
            <v>655</v>
          </cell>
          <cell r="AC37">
            <v>817</v>
          </cell>
          <cell r="AE37">
            <v>336</v>
          </cell>
          <cell r="AG37">
            <v>0</v>
          </cell>
          <cell r="AI37">
            <v>169</v>
          </cell>
          <cell r="AK37">
            <v>0</v>
          </cell>
          <cell r="AM37">
            <v>29</v>
          </cell>
        </row>
        <row r="38">
          <cell r="X38">
            <v>1252</v>
          </cell>
          <cell r="Y38">
            <v>515</v>
          </cell>
          <cell r="AA38">
            <v>298</v>
          </cell>
          <cell r="AC38">
            <v>367</v>
          </cell>
          <cell r="AE38">
            <v>307</v>
          </cell>
          <cell r="AG38">
            <v>48</v>
          </cell>
          <cell r="AI38">
            <v>275</v>
          </cell>
          <cell r="AK38">
            <v>8</v>
          </cell>
          <cell r="AM38">
            <v>77</v>
          </cell>
        </row>
        <row r="39">
          <cell r="X39">
            <v>1443</v>
          </cell>
          <cell r="Y39">
            <v>779</v>
          </cell>
          <cell r="AA39">
            <v>520</v>
          </cell>
          <cell r="AC39">
            <v>327</v>
          </cell>
          <cell r="AE39">
            <v>309</v>
          </cell>
          <cell r="AG39">
            <v>36</v>
          </cell>
          <cell r="AI39">
            <v>165</v>
          </cell>
          <cell r="AK39">
            <v>7</v>
          </cell>
          <cell r="AM39">
            <v>62</v>
          </cell>
        </row>
        <row r="40">
          <cell r="X40">
            <v>1864</v>
          </cell>
          <cell r="Y40">
            <v>754</v>
          </cell>
          <cell r="AA40">
            <v>451</v>
          </cell>
          <cell r="AC40">
            <v>635</v>
          </cell>
          <cell r="AE40">
            <v>384</v>
          </cell>
          <cell r="AG40">
            <v>22</v>
          </cell>
          <cell r="AI40">
            <v>300</v>
          </cell>
          <cell r="AK40">
            <v>8</v>
          </cell>
          <cell r="AM40">
            <v>74</v>
          </cell>
        </row>
        <row r="41">
          <cell r="X41">
            <v>2350</v>
          </cell>
          <cell r="Y41">
            <v>1074</v>
          </cell>
          <cell r="AA41">
            <v>652</v>
          </cell>
          <cell r="AC41">
            <v>657</v>
          </cell>
          <cell r="AE41">
            <v>456</v>
          </cell>
          <cell r="AG41">
            <v>2</v>
          </cell>
          <cell r="AI41">
            <v>506</v>
          </cell>
          <cell r="AK41">
            <v>11</v>
          </cell>
          <cell r="AM41">
            <v>123</v>
          </cell>
        </row>
        <row r="42">
          <cell r="X42">
            <v>1495</v>
          </cell>
          <cell r="Y42">
            <v>691</v>
          </cell>
          <cell r="AA42">
            <v>424</v>
          </cell>
          <cell r="AC42">
            <v>430</v>
          </cell>
          <cell r="AE42">
            <v>301</v>
          </cell>
          <cell r="AG42">
            <v>7</v>
          </cell>
          <cell r="AI42">
            <v>230</v>
          </cell>
          <cell r="AK42">
            <v>4</v>
          </cell>
          <cell r="AM42">
            <v>80</v>
          </cell>
        </row>
        <row r="43">
          <cell r="X43">
            <v>1876</v>
          </cell>
          <cell r="Y43">
            <v>733</v>
          </cell>
          <cell r="AA43">
            <v>425</v>
          </cell>
          <cell r="AC43">
            <v>595</v>
          </cell>
          <cell r="AE43">
            <v>461</v>
          </cell>
          <cell r="AG43">
            <v>10</v>
          </cell>
          <cell r="AI43">
            <v>305</v>
          </cell>
          <cell r="AK43">
            <v>1</v>
          </cell>
          <cell r="AM43">
            <v>62</v>
          </cell>
        </row>
        <row r="44">
          <cell r="X44">
            <v>2553</v>
          </cell>
          <cell r="Y44">
            <v>961</v>
          </cell>
          <cell r="AA44">
            <v>517</v>
          </cell>
          <cell r="AC44">
            <v>900</v>
          </cell>
          <cell r="AE44">
            <v>543</v>
          </cell>
          <cell r="AG44">
            <v>17</v>
          </cell>
          <cell r="AI44">
            <v>452</v>
          </cell>
          <cell r="AK44">
            <v>7</v>
          </cell>
          <cell r="AM44">
            <v>98</v>
          </cell>
        </row>
        <row r="45">
          <cell r="X45">
            <v>1791</v>
          </cell>
          <cell r="Y45">
            <v>635</v>
          </cell>
          <cell r="AA45">
            <v>306</v>
          </cell>
          <cell r="AC45">
            <v>666</v>
          </cell>
          <cell r="AE45">
            <v>453</v>
          </cell>
          <cell r="AG45">
            <v>3</v>
          </cell>
          <cell r="AI45">
            <v>187</v>
          </cell>
          <cell r="AK45">
            <v>0</v>
          </cell>
          <cell r="AM45">
            <v>83</v>
          </cell>
        </row>
        <row r="46">
          <cell r="X46">
            <v>2353</v>
          </cell>
          <cell r="Y46">
            <v>1059</v>
          </cell>
          <cell r="AA46">
            <v>730</v>
          </cell>
          <cell r="AC46">
            <v>995</v>
          </cell>
          <cell r="AE46">
            <v>362</v>
          </cell>
          <cell r="AG46">
            <v>189</v>
          </cell>
          <cell r="AI46">
            <v>406</v>
          </cell>
          <cell r="AK46">
            <v>3</v>
          </cell>
          <cell r="AM46">
            <v>57</v>
          </cell>
        </row>
        <row r="47">
          <cell r="X47">
            <v>1717</v>
          </cell>
          <cell r="Y47">
            <v>819</v>
          </cell>
          <cell r="AA47">
            <v>510</v>
          </cell>
          <cell r="AC47">
            <v>551</v>
          </cell>
          <cell r="AE47">
            <v>330</v>
          </cell>
          <cell r="AG47">
            <v>4</v>
          </cell>
          <cell r="AI47">
            <v>259</v>
          </cell>
          <cell r="AK47">
            <v>0</v>
          </cell>
          <cell r="AM47">
            <v>57</v>
          </cell>
        </row>
        <row r="48">
          <cell r="X48">
            <v>17629</v>
          </cell>
          <cell r="Y48">
            <v>5889</v>
          </cell>
          <cell r="AA48">
            <v>2458</v>
          </cell>
          <cell r="AC48">
            <v>6283</v>
          </cell>
          <cell r="AE48">
            <v>5009</v>
          </cell>
          <cell r="AG48">
            <v>30</v>
          </cell>
          <cell r="AI48">
            <v>1792</v>
          </cell>
          <cell r="AK48">
            <v>9</v>
          </cell>
          <cell r="AM48">
            <v>1084</v>
          </cell>
        </row>
        <row r="49">
          <cell r="X49">
            <v>1015</v>
          </cell>
          <cell r="Y49">
            <v>375</v>
          </cell>
          <cell r="AA49">
            <v>190</v>
          </cell>
          <cell r="AC49">
            <v>295</v>
          </cell>
          <cell r="AE49">
            <v>351</v>
          </cell>
          <cell r="AG49">
            <v>0</v>
          </cell>
          <cell r="AI49">
            <v>80</v>
          </cell>
          <cell r="AK49">
            <v>1</v>
          </cell>
          <cell r="AM49">
            <v>45</v>
          </cell>
        </row>
        <row r="50">
          <cell r="X50">
            <v>1544</v>
          </cell>
          <cell r="Y50">
            <v>846</v>
          </cell>
          <cell r="AA50">
            <v>593</v>
          </cell>
          <cell r="AC50">
            <v>454</v>
          </cell>
          <cell r="AE50">
            <v>213</v>
          </cell>
          <cell r="AG50">
            <v>49</v>
          </cell>
          <cell r="AI50">
            <v>264</v>
          </cell>
          <cell r="AK50">
            <v>15</v>
          </cell>
          <cell r="AM50">
            <v>67</v>
          </cell>
        </row>
        <row r="51">
          <cell r="X51">
            <v>4857</v>
          </cell>
          <cell r="Y51">
            <v>2003</v>
          </cell>
          <cell r="AA51">
            <v>1173</v>
          </cell>
          <cell r="AC51">
            <v>1768</v>
          </cell>
          <cell r="AE51">
            <v>972</v>
          </cell>
          <cell r="AG51">
            <v>1</v>
          </cell>
          <cell r="AI51">
            <v>845</v>
          </cell>
          <cell r="AK51">
            <v>3</v>
          </cell>
          <cell r="AM51">
            <v>135</v>
          </cell>
        </row>
        <row r="52">
          <cell r="X52">
            <v>2083</v>
          </cell>
          <cell r="Y52">
            <v>1158</v>
          </cell>
          <cell r="AA52">
            <v>790</v>
          </cell>
          <cell r="AC52">
            <v>605</v>
          </cell>
          <cell r="AE52">
            <v>362</v>
          </cell>
          <cell r="AG52">
            <v>106</v>
          </cell>
          <cell r="AI52">
            <v>358</v>
          </cell>
          <cell r="AK52">
            <v>12</v>
          </cell>
          <cell r="AM52">
            <v>108</v>
          </cell>
        </row>
        <row r="53">
          <cell r="X53">
            <v>1616</v>
          </cell>
          <cell r="Y53">
            <v>675</v>
          </cell>
          <cell r="AA53">
            <v>425</v>
          </cell>
          <cell r="AC53">
            <v>633</v>
          </cell>
          <cell r="AE53">
            <v>348</v>
          </cell>
          <cell r="AG53">
            <v>5</v>
          </cell>
          <cell r="AI53">
            <v>127</v>
          </cell>
          <cell r="AK53">
            <v>2</v>
          </cell>
          <cell r="AM53">
            <v>76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  <sheetName val="Zeszyt1"/>
    </sheetNames>
    <sheetDataSet>
      <sheetData sheetId="0">
        <row r="8">
          <cell r="B8">
            <v>1475</v>
          </cell>
          <cell r="D8">
            <v>842</v>
          </cell>
          <cell r="F8">
            <v>1419</v>
          </cell>
          <cell r="H8">
            <v>778</v>
          </cell>
        </row>
        <row r="9">
          <cell r="B9">
            <v>1085</v>
          </cell>
          <cell r="D9">
            <v>657</v>
          </cell>
          <cell r="F9">
            <v>736</v>
          </cell>
          <cell r="H9">
            <v>472</v>
          </cell>
        </row>
        <row r="10">
          <cell r="B10">
            <v>1312</v>
          </cell>
          <cell r="D10">
            <v>818</v>
          </cell>
          <cell r="F10">
            <v>1420</v>
          </cell>
          <cell r="H10">
            <v>644</v>
          </cell>
        </row>
        <row r="11">
          <cell r="B11">
            <v>844</v>
          </cell>
          <cell r="D11">
            <v>514</v>
          </cell>
          <cell r="F11">
            <v>945</v>
          </cell>
          <cell r="H11">
            <v>352</v>
          </cell>
        </row>
        <row r="13">
          <cell r="B13">
            <v>879</v>
          </cell>
          <cell r="D13">
            <v>594</v>
          </cell>
          <cell r="F13">
            <v>886</v>
          </cell>
          <cell r="H13">
            <v>295</v>
          </cell>
        </row>
        <row r="14">
          <cell r="B14">
            <v>690</v>
          </cell>
          <cell r="D14">
            <v>372</v>
          </cell>
          <cell r="F14">
            <v>729</v>
          </cell>
          <cell r="H14">
            <v>359</v>
          </cell>
        </row>
        <row r="15">
          <cell r="B15">
            <v>1488</v>
          </cell>
          <cell r="D15">
            <v>948</v>
          </cell>
          <cell r="F15">
            <v>1277</v>
          </cell>
          <cell r="H15">
            <v>434</v>
          </cell>
        </row>
        <row r="16">
          <cell r="B16">
            <v>1261</v>
          </cell>
          <cell r="D16">
            <v>807</v>
          </cell>
          <cell r="F16">
            <v>907</v>
          </cell>
          <cell r="H16">
            <v>384</v>
          </cell>
        </row>
        <row r="17">
          <cell r="B17">
            <v>822</v>
          </cell>
          <cell r="D17">
            <v>472</v>
          </cell>
          <cell r="F17">
            <v>742</v>
          </cell>
          <cell r="H17">
            <v>292</v>
          </cell>
        </row>
        <row r="19">
          <cell r="B19">
            <v>997</v>
          </cell>
          <cell r="D19">
            <v>648</v>
          </cell>
          <cell r="F19">
            <v>974</v>
          </cell>
          <cell r="H19">
            <v>491</v>
          </cell>
        </row>
        <row r="20">
          <cell r="B20">
            <v>1350</v>
          </cell>
          <cell r="D20">
            <v>680</v>
          </cell>
          <cell r="F20">
            <v>1609</v>
          </cell>
          <cell r="H20">
            <v>954</v>
          </cell>
        </row>
        <row r="21">
          <cell r="B21">
            <v>2103</v>
          </cell>
          <cell r="D21">
            <v>1266</v>
          </cell>
          <cell r="F21">
            <v>1856</v>
          </cell>
          <cell r="H21">
            <v>819</v>
          </cell>
        </row>
        <row r="22">
          <cell r="B22">
            <v>1011</v>
          </cell>
          <cell r="D22">
            <v>592</v>
          </cell>
          <cell r="F22">
            <v>1016</v>
          </cell>
          <cell r="H22">
            <v>387</v>
          </cell>
        </row>
        <row r="24">
          <cell r="B24">
            <v>657</v>
          </cell>
          <cell r="D24">
            <v>441</v>
          </cell>
          <cell r="F24">
            <v>346</v>
          </cell>
          <cell r="H24">
            <v>174</v>
          </cell>
        </row>
        <row r="25">
          <cell r="B25">
            <v>902</v>
          </cell>
          <cell r="D25">
            <v>539</v>
          </cell>
          <cell r="F25">
            <v>902</v>
          </cell>
          <cell r="H25">
            <v>412</v>
          </cell>
        </row>
        <row r="26">
          <cell r="B26">
            <v>805</v>
          </cell>
          <cell r="D26">
            <v>475</v>
          </cell>
          <cell r="F26">
            <v>712</v>
          </cell>
          <cell r="H26">
            <v>278</v>
          </cell>
        </row>
        <row r="27">
          <cell r="B27">
            <v>1091</v>
          </cell>
          <cell r="D27">
            <v>671</v>
          </cell>
          <cell r="F27">
            <v>1163</v>
          </cell>
          <cell r="H27">
            <v>487</v>
          </cell>
        </row>
        <row r="28">
          <cell r="B28">
            <v>2830</v>
          </cell>
          <cell r="D28">
            <v>1415</v>
          </cell>
          <cell r="F28">
            <v>3725</v>
          </cell>
          <cell r="H28">
            <v>1799</v>
          </cell>
        </row>
        <row r="29">
          <cell r="B29">
            <v>2990</v>
          </cell>
          <cell r="D29">
            <v>1717</v>
          </cell>
          <cell r="F29">
            <v>3139</v>
          </cell>
          <cell r="H29">
            <v>1165</v>
          </cell>
        </row>
        <row r="30">
          <cell r="B30">
            <v>881</v>
          </cell>
          <cell r="D30">
            <v>517</v>
          </cell>
          <cell r="F30">
            <v>1183</v>
          </cell>
          <cell r="H30">
            <v>512</v>
          </cell>
        </row>
        <row r="31">
          <cell r="B31">
            <v>962</v>
          </cell>
          <cell r="D31">
            <v>591</v>
          </cell>
          <cell r="F31">
            <v>1007</v>
          </cell>
          <cell r="H31">
            <v>308</v>
          </cell>
        </row>
        <row r="33">
          <cell r="B33">
            <v>542</v>
          </cell>
          <cell r="D33">
            <v>297</v>
          </cell>
          <cell r="F33">
            <v>427</v>
          </cell>
          <cell r="H33">
            <v>158</v>
          </cell>
        </row>
        <row r="34">
          <cell r="B34">
            <v>721</v>
          </cell>
          <cell r="D34">
            <v>334</v>
          </cell>
          <cell r="F34">
            <v>587</v>
          </cell>
          <cell r="H34">
            <v>354</v>
          </cell>
        </row>
        <row r="35">
          <cell r="B35">
            <v>924</v>
          </cell>
          <cell r="D35">
            <v>538</v>
          </cell>
          <cell r="F35">
            <v>460</v>
          </cell>
          <cell r="H35">
            <v>237</v>
          </cell>
        </row>
        <row r="36">
          <cell r="B36">
            <v>818</v>
          </cell>
          <cell r="D36">
            <v>478</v>
          </cell>
          <cell r="F36">
            <v>700</v>
          </cell>
          <cell r="H36">
            <v>254</v>
          </cell>
        </row>
        <row r="38">
          <cell r="B38">
            <v>1232</v>
          </cell>
          <cell r="D38">
            <v>727</v>
          </cell>
          <cell r="F38">
            <v>1166</v>
          </cell>
          <cell r="H38">
            <v>418</v>
          </cell>
        </row>
        <row r="39">
          <cell r="B39">
            <v>527</v>
          </cell>
          <cell r="D39">
            <v>307</v>
          </cell>
          <cell r="F39">
            <v>481</v>
          </cell>
          <cell r="H39">
            <v>366</v>
          </cell>
        </row>
        <row r="40">
          <cell r="B40">
            <v>897</v>
          </cell>
          <cell r="D40">
            <v>595</v>
          </cell>
          <cell r="F40">
            <v>490</v>
          </cell>
          <cell r="H40">
            <v>393</v>
          </cell>
        </row>
        <row r="41">
          <cell r="B41">
            <v>871</v>
          </cell>
          <cell r="D41">
            <v>527</v>
          </cell>
          <cell r="F41">
            <v>870</v>
          </cell>
          <cell r="H41">
            <v>482</v>
          </cell>
        </row>
        <row r="42">
          <cell r="B42">
            <v>1151</v>
          </cell>
          <cell r="D42">
            <v>686</v>
          </cell>
          <cell r="F42">
            <v>935</v>
          </cell>
          <cell r="H42">
            <v>588</v>
          </cell>
        </row>
        <row r="43">
          <cell r="B43">
            <v>707</v>
          </cell>
          <cell r="D43">
            <v>432</v>
          </cell>
          <cell r="F43">
            <v>602</v>
          </cell>
          <cell r="H43">
            <v>374</v>
          </cell>
        </row>
        <row r="44">
          <cell r="B44">
            <v>784</v>
          </cell>
          <cell r="D44">
            <v>441</v>
          </cell>
          <cell r="F44">
            <v>637</v>
          </cell>
          <cell r="H44">
            <v>524</v>
          </cell>
        </row>
        <row r="45">
          <cell r="B45">
            <v>996</v>
          </cell>
          <cell r="D45">
            <v>527</v>
          </cell>
          <cell r="F45">
            <v>1236</v>
          </cell>
          <cell r="H45">
            <v>684</v>
          </cell>
        </row>
        <row r="46">
          <cell r="B46">
            <v>623</v>
          </cell>
          <cell r="D46">
            <v>274</v>
          </cell>
          <cell r="F46">
            <v>839</v>
          </cell>
          <cell r="H46">
            <v>557</v>
          </cell>
        </row>
        <row r="47">
          <cell r="B47">
            <v>1014</v>
          </cell>
          <cell r="D47">
            <v>649</v>
          </cell>
          <cell r="F47">
            <v>1165</v>
          </cell>
          <cell r="H47">
            <v>382</v>
          </cell>
        </row>
        <row r="48">
          <cell r="B48">
            <v>939</v>
          </cell>
          <cell r="D48">
            <v>575</v>
          </cell>
          <cell r="F48">
            <v>678</v>
          </cell>
          <cell r="H48">
            <v>412</v>
          </cell>
        </row>
        <row r="49">
          <cell r="B49">
            <v>6010</v>
          </cell>
          <cell r="D49">
            <v>2367</v>
          </cell>
          <cell r="F49">
            <v>8041</v>
          </cell>
          <cell r="H49">
            <v>5735</v>
          </cell>
        </row>
        <row r="50">
          <cell r="B50">
            <v>422</v>
          </cell>
          <cell r="D50">
            <v>212</v>
          </cell>
          <cell r="F50">
            <v>399</v>
          </cell>
          <cell r="H50">
            <v>403</v>
          </cell>
        </row>
        <row r="51">
          <cell r="B51">
            <v>915</v>
          </cell>
          <cell r="D51">
            <v>634</v>
          </cell>
          <cell r="F51">
            <v>627</v>
          </cell>
          <cell r="H51">
            <v>252</v>
          </cell>
        </row>
        <row r="52">
          <cell r="B52">
            <v>2138</v>
          </cell>
          <cell r="D52">
            <v>1229</v>
          </cell>
          <cell r="F52">
            <v>2434</v>
          </cell>
          <cell r="H52">
            <v>1273</v>
          </cell>
        </row>
        <row r="53">
          <cell r="B53">
            <v>1231</v>
          </cell>
          <cell r="D53">
            <v>804</v>
          </cell>
          <cell r="F53">
            <v>764</v>
          </cell>
          <cell r="H53">
            <v>476</v>
          </cell>
        </row>
        <row r="54">
          <cell r="B54">
            <v>789</v>
          </cell>
          <cell r="D54">
            <v>474</v>
          </cell>
          <cell r="F54">
            <v>784</v>
          </cell>
          <cell r="H54">
            <v>402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zoomScaleSheetLayoutView="100" workbookViewId="0">
      <selection activeCell="T10" sqref="T10"/>
    </sheetView>
  </sheetViews>
  <sheetFormatPr defaultRowHeight="12.75"/>
  <cols>
    <col min="1" max="1" width="3.140625" style="20" customWidth="1"/>
    <col min="2" max="2" width="20.28515625" style="20" customWidth="1"/>
    <col min="3" max="3" width="10.140625" style="20" customWidth="1"/>
    <col min="4" max="4" width="10.42578125" style="20" customWidth="1"/>
    <col min="5" max="5" width="10.140625" style="20" customWidth="1"/>
    <col min="6" max="8" width="10.42578125" style="20" customWidth="1"/>
    <col min="9" max="9" width="14.5703125" style="20" customWidth="1"/>
    <col min="10" max="10" width="10.5703125" style="20" customWidth="1"/>
    <col min="11" max="11" width="12.28515625" style="20" customWidth="1"/>
    <col min="12" max="12" width="10.42578125" style="20" customWidth="1"/>
    <col min="13" max="16384" width="9.140625" style="20"/>
  </cols>
  <sheetData>
    <row r="1" spans="1:14" s="44" customFormat="1" ht="15.95" customHeight="1">
      <c r="A1" s="562" t="s">
        <v>182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4" ht="15.95" customHeight="1" thickBot="1">
      <c r="A2" s="563" t="s">
        <v>141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</row>
    <row r="3" spans="1:14" ht="17.25" customHeight="1" thickTop="1">
      <c r="A3" s="564" t="s">
        <v>87</v>
      </c>
      <c r="B3" s="566" t="s">
        <v>88</v>
      </c>
      <c r="C3" s="568" t="s">
        <v>176</v>
      </c>
      <c r="D3" s="568" t="s">
        <v>184</v>
      </c>
      <c r="E3" s="568" t="s">
        <v>241</v>
      </c>
      <c r="F3" s="568" t="s">
        <v>984</v>
      </c>
      <c r="G3" s="568" t="s">
        <v>1900</v>
      </c>
      <c r="H3" s="568" t="s">
        <v>1901</v>
      </c>
      <c r="I3" s="570" t="s">
        <v>142</v>
      </c>
      <c r="J3" s="571"/>
      <c r="K3" s="571"/>
      <c r="L3" s="572"/>
    </row>
    <row r="4" spans="1:14" ht="61.5" customHeight="1">
      <c r="A4" s="565"/>
      <c r="B4" s="567"/>
      <c r="C4" s="569"/>
      <c r="D4" s="569"/>
      <c r="E4" s="569"/>
      <c r="F4" s="569"/>
      <c r="G4" s="569"/>
      <c r="H4" s="569"/>
      <c r="I4" s="229" t="s">
        <v>1990</v>
      </c>
      <c r="J4" s="229" t="s">
        <v>1903</v>
      </c>
      <c r="K4" s="229" t="s">
        <v>1991</v>
      </c>
      <c r="L4" s="230" t="s">
        <v>1905</v>
      </c>
    </row>
    <row r="5" spans="1:14" s="233" customFormat="1" ht="24.95" customHeight="1">
      <c r="A5" s="556" t="s">
        <v>69</v>
      </c>
      <c r="B5" s="557"/>
      <c r="C5" s="231">
        <v>4020349</v>
      </c>
      <c r="D5" s="231">
        <v>4094209</v>
      </c>
      <c r="E5" s="26">
        <v>4155328</v>
      </c>
      <c r="F5" s="26">
        <v>4203296</v>
      </c>
      <c r="G5" s="26">
        <v>4237691</v>
      </c>
      <c r="H5" s="26">
        <v>4275621</v>
      </c>
      <c r="I5" s="26">
        <f t="shared" ref="I5:I12" si="0">H5-G5</f>
        <v>37930</v>
      </c>
      <c r="J5" s="27">
        <f t="shared" ref="J5:J12" si="1">I5/G5</f>
        <v>8.950629009996245E-3</v>
      </c>
      <c r="K5" s="26">
        <f>H5-F5</f>
        <v>72325</v>
      </c>
      <c r="L5" s="33">
        <f t="shared" ref="L5:L12" si="2">K5/F5</f>
        <v>1.7206734905179173E-2</v>
      </c>
      <c r="M5" s="232"/>
      <c r="N5" s="232"/>
    </row>
    <row r="6" spans="1:14" s="17" customFormat="1" ht="27.95" customHeight="1">
      <c r="A6" s="558" t="s">
        <v>89</v>
      </c>
      <c r="B6" s="559"/>
      <c r="C6" s="82">
        <f t="shared" ref="C6:H6" si="3">SUM(C7+C12+C18+C23+C32+C37)</f>
        <v>710469</v>
      </c>
      <c r="D6" s="82">
        <f t="shared" si="3"/>
        <v>731269</v>
      </c>
      <c r="E6" s="82">
        <f t="shared" si="3"/>
        <v>754598</v>
      </c>
      <c r="F6" s="82">
        <f t="shared" si="3"/>
        <v>775758</v>
      </c>
      <c r="G6" s="82">
        <f t="shared" si="3"/>
        <v>788008</v>
      </c>
      <c r="H6" s="82">
        <f t="shared" si="3"/>
        <v>798947</v>
      </c>
      <c r="I6" s="82">
        <f t="shared" si="0"/>
        <v>10939</v>
      </c>
      <c r="J6" s="234">
        <f t="shared" si="1"/>
        <v>1.3881838763058244E-2</v>
      </c>
      <c r="K6" s="82">
        <f>H6-F6</f>
        <v>23189</v>
      </c>
      <c r="L6" s="235">
        <f t="shared" si="2"/>
        <v>2.9892053965282987E-2</v>
      </c>
    </row>
    <row r="7" spans="1:14" ht="17.100000000000001" customHeight="1">
      <c r="A7" s="560" t="s">
        <v>90</v>
      </c>
      <c r="B7" s="561"/>
      <c r="C7" s="203">
        <f t="shared" ref="C7:H7" si="4">SUM(C8:C11)</f>
        <v>20647</v>
      </c>
      <c r="D7" s="203">
        <f t="shared" si="4"/>
        <v>21099</v>
      </c>
      <c r="E7" s="203">
        <f t="shared" si="4"/>
        <v>21466</v>
      </c>
      <c r="F7" s="203">
        <f t="shared" si="4"/>
        <v>21660</v>
      </c>
      <c r="G7" s="203">
        <f t="shared" si="4"/>
        <v>21703</v>
      </c>
      <c r="H7" s="203">
        <f t="shared" si="4"/>
        <v>21783</v>
      </c>
      <c r="I7" s="72">
        <f t="shared" si="0"/>
        <v>80</v>
      </c>
      <c r="J7" s="236">
        <f t="shared" si="1"/>
        <v>3.6861263419803712E-3</v>
      </c>
      <c r="K7" s="203">
        <f>SUM(K8:K11)</f>
        <v>123</v>
      </c>
      <c r="L7" s="237">
        <f t="shared" si="2"/>
        <v>5.6786703601108034E-3</v>
      </c>
    </row>
    <row r="8" spans="1:14" ht="15" customHeight="1">
      <c r="A8" s="238">
        <v>1</v>
      </c>
      <c r="B8" s="239" t="s">
        <v>97</v>
      </c>
      <c r="C8" s="48">
        <v>7008</v>
      </c>
      <c r="D8" s="48">
        <v>7100</v>
      </c>
      <c r="E8" s="48">
        <v>7262</v>
      </c>
      <c r="F8" s="48">
        <v>7324</v>
      </c>
      <c r="G8" s="48">
        <v>7289</v>
      </c>
      <c r="H8" s="48">
        <f>[1]Z1_podmioty!G8</f>
        <v>7272</v>
      </c>
      <c r="I8" s="213">
        <f t="shared" si="0"/>
        <v>-17</v>
      </c>
      <c r="J8" s="240">
        <f t="shared" si="1"/>
        <v>-2.332281520098779E-3</v>
      </c>
      <c r="K8" s="205">
        <f>H8-F8</f>
        <v>-52</v>
      </c>
      <c r="L8" s="241">
        <f t="shared" si="2"/>
        <v>-7.0999453850354999E-3</v>
      </c>
    </row>
    <row r="9" spans="1:14" ht="15" customHeight="1">
      <c r="A9" s="238">
        <v>2</v>
      </c>
      <c r="B9" s="239" t="s">
        <v>98</v>
      </c>
      <c r="C9" s="48">
        <v>4910</v>
      </c>
      <c r="D9" s="48">
        <v>5038</v>
      </c>
      <c r="E9" s="48">
        <v>5158</v>
      </c>
      <c r="F9" s="48">
        <v>5276</v>
      </c>
      <c r="G9" s="48">
        <v>5281</v>
      </c>
      <c r="H9" s="48">
        <f>[1]Z1_podmioty!G9</f>
        <v>5352</v>
      </c>
      <c r="I9" s="213">
        <f t="shared" si="0"/>
        <v>71</v>
      </c>
      <c r="J9" s="240">
        <f t="shared" si="1"/>
        <v>1.3444423404658208E-2</v>
      </c>
      <c r="K9" s="205">
        <f>H9-F9</f>
        <v>76</v>
      </c>
      <c r="L9" s="241">
        <f t="shared" si="2"/>
        <v>1.4404852160727824E-2</v>
      </c>
    </row>
    <row r="10" spans="1:14" ht="15" customHeight="1">
      <c r="A10" s="238">
        <v>3</v>
      </c>
      <c r="B10" s="239" t="s">
        <v>99</v>
      </c>
      <c r="C10" s="48">
        <v>6113</v>
      </c>
      <c r="D10" s="48">
        <v>6311</v>
      </c>
      <c r="E10" s="48">
        <v>6359</v>
      </c>
      <c r="F10" s="48">
        <v>6360</v>
      </c>
      <c r="G10" s="48">
        <v>6415</v>
      </c>
      <c r="H10" s="48">
        <f>[1]Z1_podmioty!G10</f>
        <v>6431</v>
      </c>
      <c r="I10" s="213">
        <f t="shared" si="0"/>
        <v>16</v>
      </c>
      <c r="J10" s="240">
        <f t="shared" si="1"/>
        <v>2.4941543257989088E-3</v>
      </c>
      <c r="K10" s="205">
        <f>H10-F10</f>
        <v>71</v>
      </c>
      <c r="L10" s="241">
        <f t="shared" si="2"/>
        <v>1.1163522012578616E-2</v>
      </c>
    </row>
    <row r="11" spans="1:14" ht="15" customHeight="1">
      <c r="A11" s="238">
        <v>4</v>
      </c>
      <c r="B11" s="239" t="s">
        <v>100</v>
      </c>
      <c r="C11" s="48">
        <v>2616</v>
      </c>
      <c r="D11" s="48">
        <v>2650</v>
      </c>
      <c r="E11" s="48">
        <v>2687</v>
      </c>
      <c r="F11" s="48">
        <v>2700</v>
      </c>
      <c r="G11" s="48">
        <v>2718</v>
      </c>
      <c r="H11" s="48">
        <f>[1]Z1_podmioty!G11</f>
        <v>2728</v>
      </c>
      <c r="I11" s="213">
        <f t="shared" si="0"/>
        <v>10</v>
      </c>
      <c r="J11" s="240">
        <f t="shared" si="1"/>
        <v>3.6791758646063282E-3</v>
      </c>
      <c r="K11" s="205">
        <f>H11-F11</f>
        <v>28</v>
      </c>
      <c r="L11" s="241">
        <f t="shared" si="2"/>
        <v>1.037037037037037E-2</v>
      </c>
    </row>
    <row r="12" spans="1:14" ht="17.100000000000001" customHeight="1">
      <c r="A12" s="560" t="s">
        <v>91</v>
      </c>
      <c r="B12" s="561"/>
      <c r="C12" s="203">
        <f t="shared" ref="C12:H12" si="5">SUM(C13:C17)</f>
        <v>23923</v>
      </c>
      <c r="D12" s="203">
        <f t="shared" si="5"/>
        <v>24470</v>
      </c>
      <c r="E12" s="203">
        <f t="shared" si="5"/>
        <v>24793</v>
      </c>
      <c r="F12" s="203">
        <f t="shared" si="5"/>
        <v>25047</v>
      </c>
      <c r="G12" s="203">
        <f t="shared" si="5"/>
        <v>25060</v>
      </c>
      <c r="H12" s="203">
        <f t="shared" si="5"/>
        <v>25254</v>
      </c>
      <c r="I12" s="72">
        <f t="shared" si="0"/>
        <v>194</v>
      </c>
      <c r="J12" s="236">
        <f t="shared" si="1"/>
        <v>7.7414205905826016E-3</v>
      </c>
      <c r="K12" s="72">
        <f>SUM(K13:K17)</f>
        <v>207</v>
      </c>
      <c r="L12" s="237">
        <f t="shared" si="2"/>
        <v>8.2644628099173556E-3</v>
      </c>
    </row>
    <row r="13" spans="1:14" ht="15" customHeight="1">
      <c r="A13" s="238">
        <v>1</v>
      </c>
      <c r="B13" s="239" t="s">
        <v>101</v>
      </c>
      <c r="C13" s="48">
        <v>3506</v>
      </c>
      <c r="D13" s="48">
        <v>3598</v>
      </c>
      <c r="E13" s="48">
        <v>3641</v>
      </c>
      <c r="F13" s="48">
        <v>3719</v>
      </c>
      <c r="G13" s="48">
        <v>3743</v>
      </c>
      <c r="H13" s="48">
        <v>3761</v>
      </c>
      <c r="I13" s="213">
        <f t="shared" ref="I13:I18" si="6">H13-G13</f>
        <v>18</v>
      </c>
      <c r="J13" s="240">
        <f t="shared" ref="J13:J18" si="7">I13/G13</f>
        <v>4.8089767566123426E-3</v>
      </c>
      <c r="K13" s="205">
        <f>H13-F13</f>
        <v>42</v>
      </c>
      <c r="L13" s="241">
        <f t="shared" ref="L13:L18" si="8">K13/F13</f>
        <v>1.12933584296854E-2</v>
      </c>
    </row>
    <row r="14" spans="1:14" s="40" customFormat="1" ht="15" customHeight="1">
      <c r="A14" s="242">
        <v>2</v>
      </c>
      <c r="B14" s="243" t="s">
        <v>103</v>
      </c>
      <c r="C14" s="69">
        <v>5832</v>
      </c>
      <c r="D14" s="69">
        <v>5879</v>
      </c>
      <c r="E14" s="69">
        <v>5938</v>
      </c>
      <c r="F14" s="69">
        <v>5958</v>
      </c>
      <c r="G14" s="69">
        <v>5952</v>
      </c>
      <c r="H14" s="69">
        <f>[1]Z1_podmioty!G14</f>
        <v>5964</v>
      </c>
      <c r="I14" s="244">
        <f t="shared" si="6"/>
        <v>12</v>
      </c>
      <c r="J14" s="49">
        <f t="shared" si="7"/>
        <v>2.0161290322580645E-3</v>
      </c>
      <c r="K14" s="211">
        <f>H14-F14</f>
        <v>6</v>
      </c>
      <c r="L14" s="245">
        <f t="shared" si="8"/>
        <v>1.0070493454179255E-3</v>
      </c>
    </row>
    <row r="15" spans="1:14" ht="15" customHeight="1">
      <c r="A15" s="238">
        <v>3</v>
      </c>
      <c r="B15" s="246" t="s">
        <v>102</v>
      </c>
      <c r="C15" s="48">
        <v>4879</v>
      </c>
      <c r="D15" s="48">
        <v>5104</v>
      </c>
      <c r="E15" s="48">
        <v>5277</v>
      </c>
      <c r="F15" s="48">
        <v>5379</v>
      </c>
      <c r="G15" s="48">
        <v>5369</v>
      </c>
      <c r="H15" s="48">
        <v>5532</v>
      </c>
      <c r="I15" s="213">
        <f t="shared" si="6"/>
        <v>163</v>
      </c>
      <c r="J15" s="240">
        <f t="shared" si="7"/>
        <v>3.0359471037437139E-2</v>
      </c>
      <c r="K15" s="205">
        <f>H15-F15</f>
        <v>153</v>
      </c>
      <c r="L15" s="241">
        <f t="shared" si="8"/>
        <v>2.8443948689347461E-2</v>
      </c>
    </row>
    <row r="16" spans="1:14" ht="15" customHeight="1">
      <c r="A16" s="238">
        <v>4</v>
      </c>
      <c r="B16" s="239" t="s">
        <v>104</v>
      </c>
      <c r="C16" s="48">
        <v>6146</v>
      </c>
      <c r="D16" s="48">
        <v>6268</v>
      </c>
      <c r="E16" s="48">
        <v>6340</v>
      </c>
      <c r="F16" s="48">
        <v>6361</v>
      </c>
      <c r="G16" s="48">
        <v>6376</v>
      </c>
      <c r="H16" s="48">
        <v>6377</v>
      </c>
      <c r="I16" s="213">
        <f t="shared" si="6"/>
        <v>1</v>
      </c>
      <c r="J16" s="240">
        <f t="shared" si="7"/>
        <v>1.5683814303638644E-4</v>
      </c>
      <c r="K16" s="205">
        <f>H16-F16</f>
        <v>16</v>
      </c>
      <c r="L16" s="241">
        <f t="shared" si="8"/>
        <v>2.5153277786511556E-3</v>
      </c>
    </row>
    <row r="17" spans="1:12" ht="15" customHeight="1">
      <c r="A17" s="238">
        <v>5</v>
      </c>
      <c r="B17" s="239" t="s">
        <v>105</v>
      </c>
      <c r="C17" s="48">
        <v>3560</v>
      </c>
      <c r="D17" s="48">
        <v>3621</v>
      </c>
      <c r="E17" s="48">
        <v>3597</v>
      </c>
      <c r="F17" s="48">
        <v>3630</v>
      </c>
      <c r="G17" s="48">
        <v>3620</v>
      </c>
      <c r="H17" s="48">
        <v>3620</v>
      </c>
      <c r="I17" s="213">
        <f t="shared" si="6"/>
        <v>0</v>
      </c>
      <c r="J17" s="240">
        <f t="shared" si="7"/>
        <v>0</v>
      </c>
      <c r="K17" s="205">
        <f>H17-F17</f>
        <v>-10</v>
      </c>
      <c r="L17" s="241">
        <f t="shared" si="8"/>
        <v>-2.7548209366391185E-3</v>
      </c>
    </row>
    <row r="18" spans="1:12" ht="17.100000000000001" customHeight="1">
      <c r="A18" s="560" t="s">
        <v>92</v>
      </c>
      <c r="B18" s="561"/>
      <c r="C18" s="203">
        <f t="shared" ref="C18:H18" si="9">SUM(C19:C22)</f>
        <v>25667</v>
      </c>
      <c r="D18" s="203">
        <f t="shared" si="9"/>
        <v>26047</v>
      </c>
      <c r="E18" s="203">
        <f t="shared" si="9"/>
        <v>26324</v>
      </c>
      <c r="F18" s="203">
        <f t="shared" si="9"/>
        <v>26432</v>
      </c>
      <c r="G18" s="203">
        <f t="shared" si="9"/>
        <v>26537</v>
      </c>
      <c r="H18" s="203">
        <f t="shared" si="9"/>
        <v>26647</v>
      </c>
      <c r="I18" s="72">
        <f t="shared" si="6"/>
        <v>110</v>
      </c>
      <c r="J18" s="236">
        <f t="shared" si="7"/>
        <v>4.1451558201756038E-3</v>
      </c>
      <c r="K18" s="72">
        <f>SUM(K19:K22)</f>
        <v>215</v>
      </c>
      <c r="L18" s="237">
        <f t="shared" si="8"/>
        <v>8.1340799031476996E-3</v>
      </c>
    </row>
    <row r="19" spans="1:12" ht="15" customHeight="1">
      <c r="A19" s="238">
        <v>1</v>
      </c>
      <c r="B19" s="239" t="s">
        <v>106</v>
      </c>
      <c r="C19" s="48">
        <v>3245</v>
      </c>
      <c r="D19" s="48">
        <v>3330</v>
      </c>
      <c r="E19" s="48">
        <v>3388</v>
      </c>
      <c r="F19" s="48">
        <v>3404</v>
      </c>
      <c r="G19" s="48">
        <v>3400</v>
      </c>
      <c r="H19" s="48">
        <f>[1]Z1_podmioty!G19</f>
        <v>3426</v>
      </c>
      <c r="I19" s="213">
        <f>H19-G19</f>
        <v>26</v>
      </c>
      <c r="J19" s="240">
        <f>I19/G19</f>
        <v>7.6470588235294122E-3</v>
      </c>
      <c r="K19" s="205">
        <f>H19-F19</f>
        <v>22</v>
      </c>
      <c r="L19" s="241">
        <f>K19/F19</f>
        <v>6.4629847238542888E-3</v>
      </c>
    </row>
    <row r="20" spans="1:12" s="40" customFormat="1" ht="15" customHeight="1">
      <c r="A20" s="242">
        <v>2</v>
      </c>
      <c r="B20" s="243" t="s">
        <v>108</v>
      </c>
      <c r="C20" s="69">
        <v>12560</v>
      </c>
      <c r="D20" s="69">
        <v>12503</v>
      </c>
      <c r="E20" s="69">
        <v>12410</v>
      </c>
      <c r="F20" s="69">
        <v>12373</v>
      </c>
      <c r="G20" s="69">
        <v>12384</v>
      </c>
      <c r="H20" s="69">
        <f>[1]Z1_podmioty!G20</f>
        <v>12377</v>
      </c>
      <c r="I20" s="244">
        <f>H20-G20</f>
        <v>-7</v>
      </c>
      <c r="J20" s="49">
        <f>I20/G20</f>
        <v>-5.6524547803617567E-4</v>
      </c>
      <c r="K20" s="211">
        <f>H20-F20</f>
        <v>4</v>
      </c>
      <c r="L20" s="245">
        <f>K20/F20</f>
        <v>3.2328457124383741E-4</v>
      </c>
    </row>
    <row r="21" spans="1:12" ht="15" customHeight="1">
      <c r="A21" s="238">
        <v>3</v>
      </c>
      <c r="B21" s="246" t="s">
        <v>107</v>
      </c>
      <c r="C21" s="48">
        <v>6666</v>
      </c>
      <c r="D21" s="48">
        <v>6915</v>
      </c>
      <c r="E21" s="48">
        <v>7165</v>
      </c>
      <c r="F21" s="48">
        <v>7275</v>
      </c>
      <c r="G21" s="48">
        <v>7345</v>
      </c>
      <c r="H21" s="48">
        <f>[1]Z1_podmioty!G21</f>
        <v>7430</v>
      </c>
      <c r="I21" s="213">
        <f>H21-G21</f>
        <v>85</v>
      </c>
      <c r="J21" s="240">
        <f>I21/G21</f>
        <v>1.1572498298162015E-2</v>
      </c>
      <c r="K21" s="205">
        <f>H21-F21</f>
        <v>155</v>
      </c>
      <c r="L21" s="241">
        <f>K21/F21</f>
        <v>2.1305841924398626E-2</v>
      </c>
    </row>
    <row r="22" spans="1:12" ht="15" customHeight="1">
      <c r="A22" s="238">
        <v>4</v>
      </c>
      <c r="B22" s="239" t="s">
        <v>109</v>
      </c>
      <c r="C22" s="48">
        <v>3196</v>
      </c>
      <c r="D22" s="48">
        <v>3299</v>
      </c>
      <c r="E22" s="48">
        <v>3361</v>
      </c>
      <c r="F22" s="48">
        <v>3380</v>
      </c>
      <c r="G22" s="48">
        <v>3408</v>
      </c>
      <c r="H22" s="48">
        <f>[1]Z1_podmioty!G22</f>
        <v>3414</v>
      </c>
      <c r="I22" s="213">
        <f>H22-G22</f>
        <v>6</v>
      </c>
      <c r="J22" s="240">
        <f>I22/G22</f>
        <v>1.7605633802816902E-3</v>
      </c>
      <c r="K22" s="205">
        <f>H22-F22</f>
        <v>34</v>
      </c>
      <c r="L22" s="241">
        <f>K22/F22</f>
        <v>1.0059171597633136E-2</v>
      </c>
    </row>
    <row r="23" spans="1:12" ht="17.100000000000001" customHeight="1">
      <c r="A23" s="560" t="s">
        <v>93</v>
      </c>
      <c r="B23" s="561"/>
      <c r="C23" s="203">
        <f t="shared" ref="C23:H23" si="10">SUM(C24:C31)</f>
        <v>51648</v>
      </c>
      <c r="D23" s="203">
        <f t="shared" si="10"/>
        <v>52114</v>
      </c>
      <c r="E23" s="203">
        <f t="shared" si="10"/>
        <v>52457</v>
      </c>
      <c r="F23" s="203">
        <f t="shared" si="10"/>
        <v>52803</v>
      </c>
      <c r="G23" s="203">
        <f t="shared" si="10"/>
        <v>52857</v>
      </c>
      <c r="H23" s="203">
        <f t="shared" si="10"/>
        <v>53236</v>
      </c>
      <c r="I23" s="72">
        <f>H23-G23</f>
        <v>379</v>
      </c>
      <c r="J23" s="236">
        <f>I23/G23</f>
        <v>7.170289649431485E-3</v>
      </c>
      <c r="K23" s="72">
        <f>SUM(K24:K31)</f>
        <v>433</v>
      </c>
      <c r="L23" s="237">
        <f>K23/F23</f>
        <v>8.200291650095639E-3</v>
      </c>
    </row>
    <row r="24" spans="1:12" ht="15" customHeight="1">
      <c r="A24" s="238">
        <v>1</v>
      </c>
      <c r="B24" s="239" t="s">
        <v>110</v>
      </c>
      <c r="C24" s="48">
        <v>2567</v>
      </c>
      <c r="D24" s="48">
        <v>2659</v>
      </c>
      <c r="E24" s="48">
        <v>2679</v>
      </c>
      <c r="F24" s="48">
        <v>2750</v>
      </c>
      <c r="G24" s="213">
        <v>2766</v>
      </c>
      <c r="H24" s="48">
        <f>[1]Z1_podmioty!G24</f>
        <v>2757</v>
      </c>
      <c r="I24" s="213">
        <f t="shared" ref="I24:I32" si="11">H24-G24</f>
        <v>-9</v>
      </c>
      <c r="J24" s="240">
        <f t="shared" ref="J24:J32" si="12">I24/G24</f>
        <v>-3.2537960954446853E-3</v>
      </c>
      <c r="K24" s="205">
        <f t="shared" ref="K24:K31" si="13">H24-F24</f>
        <v>7</v>
      </c>
      <c r="L24" s="241">
        <f t="shared" ref="L24:L32" si="14">K24/F24</f>
        <v>2.5454545454545456E-3</v>
      </c>
    </row>
    <row r="25" spans="1:12" ht="15" customHeight="1">
      <c r="A25" s="238">
        <v>2</v>
      </c>
      <c r="B25" s="239" t="s">
        <v>111</v>
      </c>
      <c r="C25" s="48">
        <v>4090</v>
      </c>
      <c r="D25" s="48">
        <v>4113</v>
      </c>
      <c r="E25" s="48">
        <v>4116</v>
      </c>
      <c r="F25" s="48">
        <v>4084</v>
      </c>
      <c r="G25" s="48">
        <v>4065</v>
      </c>
      <c r="H25" s="48">
        <f>[1]Z1_podmioty!G25</f>
        <v>4079</v>
      </c>
      <c r="I25" s="213">
        <f t="shared" si="11"/>
        <v>14</v>
      </c>
      <c r="J25" s="240">
        <f t="shared" si="12"/>
        <v>3.4440344403444036E-3</v>
      </c>
      <c r="K25" s="205">
        <f t="shared" si="13"/>
        <v>-5</v>
      </c>
      <c r="L25" s="241">
        <f t="shared" si="14"/>
        <v>-1.2242899118511264E-3</v>
      </c>
    </row>
    <row r="26" spans="1:12" ht="15" customHeight="1">
      <c r="A26" s="238">
        <v>3</v>
      </c>
      <c r="B26" s="239" t="s">
        <v>112</v>
      </c>
      <c r="C26" s="48">
        <v>2598</v>
      </c>
      <c r="D26" s="48">
        <v>2618</v>
      </c>
      <c r="E26" s="48">
        <v>2602</v>
      </c>
      <c r="F26" s="48">
        <v>2569</v>
      </c>
      <c r="G26" s="48">
        <v>2580</v>
      </c>
      <c r="H26" s="48">
        <f>[1]Z1_podmioty!G26</f>
        <v>2589</v>
      </c>
      <c r="I26" s="213">
        <f t="shared" si="11"/>
        <v>9</v>
      </c>
      <c r="J26" s="240">
        <f t="shared" si="12"/>
        <v>3.4883720930232558E-3</v>
      </c>
      <c r="K26" s="205">
        <f t="shared" si="13"/>
        <v>20</v>
      </c>
      <c r="L26" s="241">
        <f t="shared" si="14"/>
        <v>7.7851304009342159E-3</v>
      </c>
    </row>
    <row r="27" spans="1:12" ht="15" customHeight="1">
      <c r="A27" s="238">
        <v>4</v>
      </c>
      <c r="B27" s="239" t="s">
        <v>143</v>
      </c>
      <c r="C27" s="48">
        <v>2653</v>
      </c>
      <c r="D27" s="48">
        <v>2707</v>
      </c>
      <c r="E27" s="48">
        <v>2779</v>
      </c>
      <c r="F27" s="48">
        <v>2822</v>
      </c>
      <c r="G27" s="48">
        <v>2794</v>
      </c>
      <c r="H27" s="48">
        <f>[1]Z1_podmioty!G27</f>
        <v>2812</v>
      </c>
      <c r="I27" s="213">
        <f t="shared" si="11"/>
        <v>18</v>
      </c>
      <c r="J27" s="240">
        <f t="shared" si="12"/>
        <v>6.442376521116679E-3</v>
      </c>
      <c r="K27" s="205">
        <f t="shared" si="13"/>
        <v>-10</v>
      </c>
      <c r="L27" s="241">
        <f t="shared" si="14"/>
        <v>-3.5435861091424521E-3</v>
      </c>
    </row>
    <row r="28" spans="1:12" s="40" customFormat="1" ht="15" customHeight="1">
      <c r="A28" s="242">
        <v>5</v>
      </c>
      <c r="B28" s="243" t="s">
        <v>144</v>
      </c>
      <c r="C28" s="69">
        <v>24652</v>
      </c>
      <c r="D28" s="69">
        <v>24730</v>
      </c>
      <c r="E28" s="69">
        <v>24690</v>
      </c>
      <c r="F28" s="69">
        <v>24567</v>
      </c>
      <c r="G28" s="69">
        <v>24538</v>
      </c>
      <c r="H28" s="69">
        <f>[1]Z1_podmioty!G28</f>
        <v>24485</v>
      </c>
      <c r="I28" s="244">
        <f t="shared" si="11"/>
        <v>-53</v>
      </c>
      <c r="J28" s="49">
        <f t="shared" si="12"/>
        <v>-2.1599152335153638E-3</v>
      </c>
      <c r="K28" s="211">
        <f t="shared" si="13"/>
        <v>-82</v>
      </c>
      <c r="L28" s="245">
        <f t="shared" si="14"/>
        <v>-3.3378108845198845E-3</v>
      </c>
    </row>
    <row r="29" spans="1:12" ht="15" customHeight="1">
      <c r="A29" s="238">
        <v>6</v>
      </c>
      <c r="B29" s="246" t="s">
        <v>114</v>
      </c>
      <c r="C29" s="48">
        <v>10179</v>
      </c>
      <c r="D29" s="48">
        <v>10327</v>
      </c>
      <c r="E29" s="48">
        <v>10495</v>
      </c>
      <c r="F29" s="48">
        <v>10775</v>
      </c>
      <c r="G29" s="48">
        <v>10867</v>
      </c>
      <c r="H29" s="48">
        <f>[1]Z1_podmioty!G29</f>
        <v>11115</v>
      </c>
      <c r="I29" s="213">
        <f t="shared" si="11"/>
        <v>248</v>
      </c>
      <c r="J29" s="240">
        <f t="shared" si="12"/>
        <v>2.2821385847059904E-2</v>
      </c>
      <c r="K29" s="205">
        <f t="shared" si="13"/>
        <v>340</v>
      </c>
      <c r="L29" s="241">
        <f t="shared" si="14"/>
        <v>3.1554524361948957E-2</v>
      </c>
    </row>
    <row r="30" spans="1:12" ht="15" customHeight="1">
      <c r="A30" s="238">
        <v>7</v>
      </c>
      <c r="B30" s="239" t="s">
        <v>116</v>
      </c>
      <c r="C30" s="48">
        <v>2919</v>
      </c>
      <c r="D30" s="48">
        <v>2929</v>
      </c>
      <c r="E30" s="48">
        <v>3011</v>
      </c>
      <c r="F30" s="48">
        <v>3106</v>
      </c>
      <c r="G30" s="48">
        <v>3112</v>
      </c>
      <c r="H30" s="48">
        <f>[1]Z1_podmioty!G30</f>
        <v>3174</v>
      </c>
      <c r="I30" s="213">
        <f t="shared" si="11"/>
        <v>62</v>
      </c>
      <c r="J30" s="240">
        <f t="shared" si="12"/>
        <v>1.9922879177377891E-2</v>
      </c>
      <c r="K30" s="205">
        <f t="shared" si="13"/>
        <v>68</v>
      </c>
      <c r="L30" s="241">
        <f t="shared" si="14"/>
        <v>2.1893110109465552E-2</v>
      </c>
    </row>
    <row r="31" spans="1:12" ht="15" customHeight="1">
      <c r="A31" s="238">
        <v>8</v>
      </c>
      <c r="B31" s="239" t="s">
        <v>120</v>
      </c>
      <c r="C31" s="48">
        <v>1990</v>
      </c>
      <c r="D31" s="48">
        <v>2031</v>
      </c>
      <c r="E31" s="48">
        <v>2085</v>
      </c>
      <c r="F31" s="48">
        <v>2130</v>
      </c>
      <c r="G31" s="48">
        <v>2135</v>
      </c>
      <c r="H31" s="48">
        <f>[1]Z1_podmioty!G31</f>
        <v>2225</v>
      </c>
      <c r="I31" s="213">
        <f t="shared" si="11"/>
        <v>90</v>
      </c>
      <c r="J31" s="240">
        <f t="shared" si="12"/>
        <v>4.2154566744730677E-2</v>
      </c>
      <c r="K31" s="205">
        <f t="shared" si="13"/>
        <v>95</v>
      </c>
      <c r="L31" s="241">
        <f t="shared" si="14"/>
        <v>4.4600938967136149E-2</v>
      </c>
    </row>
    <row r="32" spans="1:12" ht="17.100000000000001" customHeight="1">
      <c r="A32" s="560" t="s">
        <v>94</v>
      </c>
      <c r="B32" s="561"/>
      <c r="C32" s="203">
        <f t="shared" ref="C32:H32" si="15">SUM(C33:C36)</f>
        <v>19572</v>
      </c>
      <c r="D32" s="203">
        <f t="shared" si="15"/>
        <v>19891</v>
      </c>
      <c r="E32" s="203">
        <f t="shared" si="15"/>
        <v>20030</v>
      </c>
      <c r="F32" s="203">
        <f t="shared" si="15"/>
        <v>20138</v>
      </c>
      <c r="G32" s="203">
        <f t="shared" si="15"/>
        <v>20110</v>
      </c>
      <c r="H32" s="203">
        <f t="shared" si="15"/>
        <v>20193</v>
      </c>
      <c r="I32" s="72">
        <f t="shared" si="11"/>
        <v>83</v>
      </c>
      <c r="J32" s="236">
        <f t="shared" si="12"/>
        <v>4.1272998508204871E-3</v>
      </c>
      <c r="K32" s="72">
        <f>SUM(K33:K36)</f>
        <v>55</v>
      </c>
      <c r="L32" s="237">
        <f t="shared" si="14"/>
        <v>2.7311550302909922E-3</v>
      </c>
    </row>
    <row r="33" spans="1:15" ht="15" customHeight="1">
      <c r="A33" s="238">
        <v>1</v>
      </c>
      <c r="B33" s="239" t="s">
        <v>145</v>
      </c>
      <c r="C33" s="48">
        <v>2222</v>
      </c>
      <c r="D33" s="48">
        <v>2270</v>
      </c>
      <c r="E33" s="48">
        <v>2301</v>
      </c>
      <c r="F33" s="48">
        <v>2327</v>
      </c>
      <c r="G33" s="48">
        <v>2304</v>
      </c>
      <c r="H33" s="48">
        <f>[1]Z1_podmioty!G33</f>
        <v>2301</v>
      </c>
      <c r="I33" s="213">
        <f>H33-G33</f>
        <v>-3</v>
      </c>
      <c r="J33" s="240">
        <f>I33/G33</f>
        <v>-1.3020833333333333E-3</v>
      </c>
      <c r="K33" s="205">
        <f>H33-F33</f>
        <v>-26</v>
      </c>
      <c r="L33" s="241">
        <f>K33/F33</f>
        <v>-1.11731843575419E-2</v>
      </c>
    </row>
    <row r="34" spans="1:15" s="40" customFormat="1" ht="15" customHeight="1">
      <c r="A34" s="242">
        <v>2</v>
      </c>
      <c r="B34" s="243" t="s">
        <v>146</v>
      </c>
      <c r="C34" s="69">
        <v>8236</v>
      </c>
      <c r="D34" s="69">
        <v>8306</v>
      </c>
      <c r="E34" s="69">
        <v>8398</v>
      </c>
      <c r="F34" s="69">
        <v>8371</v>
      </c>
      <c r="G34" s="69">
        <v>8388</v>
      </c>
      <c r="H34" s="69">
        <f>[1]Z1_podmioty!G34</f>
        <v>8423</v>
      </c>
      <c r="I34" s="244">
        <f>H34-G34</f>
        <v>35</v>
      </c>
      <c r="J34" s="49">
        <f>I34/G34</f>
        <v>4.1726275631855034E-3</v>
      </c>
      <c r="K34" s="211">
        <f>H34-F34</f>
        <v>52</v>
      </c>
      <c r="L34" s="245">
        <f>K34/F34</f>
        <v>6.2119221120535183E-3</v>
      </c>
    </row>
    <row r="35" spans="1:15" ht="15" customHeight="1">
      <c r="A35" s="238">
        <v>3</v>
      </c>
      <c r="B35" s="246" t="s">
        <v>122</v>
      </c>
      <c r="C35" s="48">
        <v>5149</v>
      </c>
      <c r="D35" s="48">
        <v>5327</v>
      </c>
      <c r="E35" s="48">
        <v>5380</v>
      </c>
      <c r="F35" s="48">
        <v>5467</v>
      </c>
      <c r="G35" s="48">
        <v>5443</v>
      </c>
      <c r="H35" s="48">
        <f>[1]Z1_podmioty!G35</f>
        <v>5503</v>
      </c>
      <c r="I35" s="213">
        <f>H35-G35</f>
        <v>60</v>
      </c>
      <c r="J35" s="240">
        <f>I35/G35</f>
        <v>1.102333272092596E-2</v>
      </c>
      <c r="K35" s="205">
        <f>H35-F35</f>
        <v>36</v>
      </c>
      <c r="L35" s="241">
        <f>K35/F35</f>
        <v>6.5849643314432049E-3</v>
      </c>
    </row>
    <row r="36" spans="1:15" ht="15" customHeight="1">
      <c r="A36" s="238">
        <v>4</v>
      </c>
      <c r="B36" s="239" t="s">
        <v>124</v>
      </c>
      <c r="C36" s="48">
        <v>3965</v>
      </c>
      <c r="D36" s="48">
        <v>3988</v>
      </c>
      <c r="E36" s="48">
        <v>3951</v>
      </c>
      <c r="F36" s="48">
        <v>3973</v>
      </c>
      <c r="G36" s="48">
        <v>3975</v>
      </c>
      <c r="H36" s="48">
        <f>[1]Z1_podmioty!G36</f>
        <v>3966</v>
      </c>
      <c r="I36" s="213">
        <f>H36-G36</f>
        <v>-9</v>
      </c>
      <c r="J36" s="240">
        <f>I36/G36</f>
        <v>-2.2641509433962265E-3</v>
      </c>
      <c r="K36" s="205">
        <f>H36-F36</f>
        <v>-7</v>
      </c>
      <c r="L36" s="241">
        <f>K36/F36</f>
        <v>-1.7618927762396174E-3</v>
      </c>
    </row>
    <row r="37" spans="1:15" s="247" customFormat="1" ht="17.100000000000001" customHeight="1">
      <c r="A37" s="560" t="s">
        <v>95</v>
      </c>
      <c r="B37" s="561"/>
      <c r="C37" s="203">
        <f t="shared" ref="C37:H37" si="16">SUM(C38:C54)</f>
        <v>569012</v>
      </c>
      <c r="D37" s="203">
        <f t="shared" si="16"/>
        <v>587648</v>
      </c>
      <c r="E37" s="203">
        <f t="shared" si="16"/>
        <v>609528</v>
      </c>
      <c r="F37" s="203">
        <f t="shared" si="16"/>
        <v>629678</v>
      </c>
      <c r="G37" s="203">
        <f t="shared" si="16"/>
        <v>641741</v>
      </c>
      <c r="H37" s="203">
        <f t="shared" si="16"/>
        <v>651834</v>
      </c>
      <c r="I37" s="72">
        <f>H37-G37</f>
        <v>10093</v>
      </c>
      <c r="J37" s="236">
        <f>I37/G37</f>
        <v>1.5727528707064065E-2</v>
      </c>
      <c r="K37" s="72">
        <f>SUM(K38:K54)</f>
        <v>22156</v>
      </c>
      <c r="L37" s="237">
        <f>K37/F37</f>
        <v>3.5186238045477214E-2</v>
      </c>
    </row>
    <row r="38" spans="1:15" ht="15" customHeight="1">
      <c r="A38" s="238">
        <v>1</v>
      </c>
      <c r="B38" s="239" t="s">
        <v>125</v>
      </c>
      <c r="C38" s="48">
        <v>7234</v>
      </c>
      <c r="D38" s="48">
        <v>7404</v>
      </c>
      <c r="E38" s="48">
        <v>7327</v>
      </c>
      <c r="F38" s="48">
        <v>7383</v>
      </c>
      <c r="G38" s="48">
        <v>7453</v>
      </c>
      <c r="H38" s="48">
        <f>[1]Z1_podmioty!G38</f>
        <v>7499</v>
      </c>
      <c r="I38" s="213">
        <f t="shared" ref="I38:I54" si="17">H38-G38</f>
        <v>46</v>
      </c>
      <c r="J38" s="240">
        <f t="shared" ref="J38:J54" si="18">I38/G38</f>
        <v>6.1720112706292766E-3</v>
      </c>
      <c r="K38" s="205">
        <f t="shared" ref="K38:K54" si="19">H38-F38</f>
        <v>116</v>
      </c>
      <c r="L38" s="241">
        <f t="shared" ref="L38:L54" si="20">K38/F38</f>
        <v>1.5711770283082759E-2</v>
      </c>
    </row>
    <row r="39" spans="1:15" ht="15" customHeight="1">
      <c r="A39" s="238">
        <v>2</v>
      </c>
      <c r="B39" s="239" t="s">
        <v>126</v>
      </c>
      <c r="C39" s="48">
        <v>11614</v>
      </c>
      <c r="D39" s="48">
        <v>11982</v>
      </c>
      <c r="E39" s="48">
        <v>12337</v>
      </c>
      <c r="F39" s="48">
        <v>12552</v>
      </c>
      <c r="G39" s="48">
        <v>12687</v>
      </c>
      <c r="H39" s="48">
        <f>[1]Z1_podmioty!G39</f>
        <v>12774</v>
      </c>
      <c r="I39" s="213">
        <f t="shared" si="17"/>
        <v>87</v>
      </c>
      <c r="J39" s="240">
        <f t="shared" si="18"/>
        <v>6.8574131000236462E-3</v>
      </c>
      <c r="K39" s="205">
        <f t="shared" si="19"/>
        <v>222</v>
      </c>
      <c r="L39" s="241">
        <f t="shared" si="20"/>
        <v>1.768642447418738E-2</v>
      </c>
    </row>
    <row r="40" spans="1:15" ht="15" customHeight="1">
      <c r="A40" s="238">
        <v>3</v>
      </c>
      <c r="B40" s="239" t="s">
        <v>127</v>
      </c>
      <c r="C40" s="48">
        <v>8516</v>
      </c>
      <c r="D40" s="48">
        <v>8642</v>
      </c>
      <c r="E40" s="48">
        <v>8730</v>
      </c>
      <c r="F40" s="48">
        <v>8768</v>
      </c>
      <c r="G40" s="48">
        <v>8819</v>
      </c>
      <c r="H40" s="48">
        <f>[1]Z1_podmioty!G40</f>
        <v>8901</v>
      </c>
      <c r="I40" s="213">
        <f t="shared" si="17"/>
        <v>82</v>
      </c>
      <c r="J40" s="240">
        <f t="shared" si="18"/>
        <v>9.2981063612654503E-3</v>
      </c>
      <c r="K40" s="205">
        <f t="shared" si="19"/>
        <v>133</v>
      </c>
      <c r="L40" s="241">
        <f t="shared" si="20"/>
        <v>1.5168795620437957E-2</v>
      </c>
    </row>
    <row r="41" spans="1:15" ht="15" customHeight="1">
      <c r="A41" s="238">
        <v>4</v>
      </c>
      <c r="B41" s="239" t="s">
        <v>128</v>
      </c>
      <c r="C41" s="48">
        <v>15413</v>
      </c>
      <c r="D41" s="48">
        <v>15687</v>
      </c>
      <c r="E41" s="48">
        <v>15982</v>
      </c>
      <c r="F41" s="48">
        <v>16221</v>
      </c>
      <c r="G41" s="48">
        <v>16317</v>
      </c>
      <c r="H41" s="48">
        <f>[1]Z1_podmioty!G41</f>
        <v>16474</v>
      </c>
      <c r="I41" s="213">
        <f t="shared" si="17"/>
        <v>157</v>
      </c>
      <c r="J41" s="240">
        <f t="shared" si="18"/>
        <v>9.6218667647239072E-3</v>
      </c>
      <c r="K41" s="205">
        <f t="shared" si="19"/>
        <v>253</v>
      </c>
      <c r="L41" s="241">
        <f t="shared" si="20"/>
        <v>1.5597065532334628E-2</v>
      </c>
    </row>
    <row r="42" spans="1:15" ht="15" customHeight="1">
      <c r="A42" s="238">
        <v>5</v>
      </c>
      <c r="B42" s="239" t="s">
        <v>129</v>
      </c>
      <c r="C42" s="48">
        <v>13386</v>
      </c>
      <c r="D42" s="48">
        <v>13685</v>
      </c>
      <c r="E42" s="48">
        <v>14042</v>
      </c>
      <c r="F42" s="48">
        <v>14182</v>
      </c>
      <c r="G42" s="48">
        <v>14276</v>
      </c>
      <c r="H42" s="48">
        <f>[1]Z1_podmioty!G42</f>
        <v>14402</v>
      </c>
      <c r="I42" s="213">
        <f t="shared" si="17"/>
        <v>126</v>
      </c>
      <c r="J42" s="240">
        <f t="shared" si="18"/>
        <v>8.8260016811431766E-3</v>
      </c>
      <c r="K42" s="205">
        <f t="shared" si="19"/>
        <v>220</v>
      </c>
      <c r="L42" s="241">
        <f t="shared" si="20"/>
        <v>1.5512621633055987E-2</v>
      </c>
    </row>
    <row r="43" spans="1:15" ht="15" customHeight="1">
      <c r="A43" s="238">
        <v>6</v>
      </c>
      <c r="B43" s="239" t="s">
        <v>130</v>
      </c>
      <c r="C43" s="48">
        <v>7233</v>
      </c>
      <c r="D43" s="48">
        <v>7353</v>
      </c>
      <c r="E43" s="48">
        <v>7518</v>
      </c>
      <c r="F43" s="48">
        <v>7661</v>
      </c>
      <c r="G43" s="48">
        <v>7744</v>
      </c>
      <c r="H43" s="48">
        <f>[1]Z1_podmioty!G43</f>
        <v>7880</v>
      </c>
      <c r="I43" s="213">
        <f t="shared" si="17"/>
        <v>136</v>
      </c>
      <c r="J43" s="240">
        <f t="shared" si="18"/>
        <v>1.7561983471074381E-2</v>
      </c>
      <c r="K43" s="205">
        <f t="shared" si="19"/>
        <v>219</v>
      </c>
      <c r="L43" s="241">
        <f t="shared" si="20"/>
        <v>2.8586346429969978E-2</v>
      </c>
    </row>
    <row r="44" spans="1:15" ht="15" customHeight="1">
      <c r="A44" s="238">
        <v>7</v>
      </c>
      <c r="B44" s="239" t="s">
        <v>131</v>
      </c>
      <c r="C44" s="48">
        <v>14993</v>
      </c>
      <c r="D44" s="48">
        <v>15262</v>
      </c>
      <c r="E44" s="48">
        <v>15442</v>
      </c>
      <c r="F44" s="48">
        <v>15466</v>
      </c>
      <c r="G44" s="48">
        <v>15585</v>
      </c>
      <c r="H44" s="48">
        <f>[1]Z1_podmioty!G44</f>
        <v>15672</v>
      </c>
      <c r="I44" s="213">
        <f t="shared" si="17"/>
        <v>87</v>
      </c>
      <c r="J44" s="240">
        <f t="shared" si="18"/>
        <v>5.5822906641000963E-3</v>
      </c>
      <c r="K44" s="205">
        <f t="shared" si="19"/>
        <v>206</v>
      </c>
      <c r="L44" s="241">
        <f t="shared" si="20"/>
        <v>1.3319539635329109E-2</v>
      </c>
      <c r="O44" s="20" t="s">
        <v>96</v>
      </c>
    </row>
    <row r="45" spans="1:15" ht="15" customHeight="1">
      <c r="A45" s="238">
        <v>8</v>
      </c>
      <c r="B45" s="239" t="s">
        <v>132</v>
      </c>
      <c r="C45" s="48">
        <v>27391</v>
      </c>
      <c r="D45" s="48">
        <v>28742</v>
      </c>
      <c r="E45" s="48">
        <v>30078</v>
      </c>
      <c r="F45" s="48">
        <v>31156</v>
      </c>
      <c r="G45" s="48">
        <v>31793</v>
      </c>
      <c r="H45" s="48">
        <f>[1]Z1_podmioty!G45</f>
        <v>32656</v>
      </c>
      <c r="I45" s="213">
        <f t="shared" si="17"/>
        <v>863</v>
      </c>
      <c r="J45" s="240">
        <f t="shared" si="18"/>
        <v>2.7144339949045387E-2</v>
      </c>
      <c r="K45" s="205">
        <f t="shared" si="19"/>
        <v>1500</v>
      </c>
      <c r="L45" s="241">
        <f t="shared" si="20"/>
        <v>4.8144819617409164E-2</v>
      </c>
    </row>
    <row r="46" spans="1:15" ht="15" customHeight="1">
      <c r="A46" s="238">
        <v>9</v>
      </c>
      <c r="B46" s="239" t="s">
        <v>133</v>
      </c>
      <c r="C46" s="48">
        <v>25879</v>
      </c>
      <c r="D46" s="48">
        <v>26234</v>
      </c>
      <c r="E46" s="48">
        <v>26922</v>
      </c>
      <c r="F46" s="48">
        <v>27312</v>
      </c>
      <c r="G46" s="48">
        <v>27624</v>
      </c>
      <c r="H46" s="48">
        <f>[1]Z1_podmioty!G46</f>
        <v>27914</v>
      </c>
      <c r="I46" s="213">
        <f t="shared" si="17"/>
        <v>290</v>
      </c>
      <c r="J46" s="240">
        <f t="shared" si="18"/>
        <v>1.0498117578916884E-2</v>
      </c>
      <c r="K46" s="205">
        <f t="shared" si="19"/>
        <v>602</v>
      </c>
      <c r="L46" s="241">
        <f t="shared" si="20"/>
        <v>2.2041593438781489E-2</v>
      </c>
    </row>
    <row r="47" spans="1:15" ht="15" customHeight="1">
      <c r="A47" s="238">
        <v>10</v>
      </c>
      <c r="B47" s="239" t="s">
        <v>134</v>
      </c>
      <c r="C47" s="48">
        <v>3813</v>
      </c>
      <c r="D47" s="48">
        <v>3964</v>
      </c>
      <c r="E47" s="48">
        <v>3947</v>
      </c>
      <c r="F47" s="48">
        <v>3945</v>
      </c>
      <c r="G47" s="48">
        <v>3966</v>
      </c>
      <c r="H47" s="48">
        <f>[1]Z1_podmioty!G47</f>
        <v>3954</v>
      </c>
      <c r="I47" s="213">
        <f t="shared" si="17"/>
        <v>-12</v>
      </c>
      <c r="J47" s="240">
        <f t="shared" si="18"/>
        <v>-3.0257186081694403E-3</v>
      </c>
      <c r="K47" s="205">
        <f t="shared" si="19"/>
        <v>9</v>
      </c>
      <c r="L47" s="241">
        <f t="shared" si="20"/>
        <v>2.2813688212927757E-3</v>
      </c>
    </row>
    <row r="48" spans="1:15" ht="15" customHeight="1">
      <c r="A48" s="238">
        <v>11</v>
      </c>
      <c r="B48" s="239" t="s">
        <v>135</v>
      </c>
      <c r="C48" s="48">
        <v>8650</v>
      </c>
      <c r="D48" s="48">
        <v>8656</v>
      </c>
      <c r="E48" s="48">
        <v>8697</v>
      </c>
      <c r="F48" s="48">
        <v>8688</v>
      </c>
      <c r="G48" s="48">
        <v>8656</v>
      </c>
      <c r="H48" s="48">
        <f>[1]Z1_podmioty!G48</f>
        <v>8705</v>
      </c>
      <c r="I48" s="213">
        <f t="shared" si="17"/>
        <v>49</v>
      </c>
      <c r="J48" s="240">
        <f t="shared" si="18"/>
        <v>5.6608133086876152E-3</v>
      </c>
      <c r="K48" s="205">
        <f t="shared" si="19"/>
        <v>17</v>
      </c>
      <c r="L48" s="241">
        <f t="shared" si="20"/>
        <v>1.9567219152854514E-3</v>
      </c>
    </row>
    <row r="49" spans="1:12" s="40" customFormat="1" ht="15" customHeight="1">
      <c r="A49" s="242">
        <v>12</v>
      </c>
      <c r="B49" s="248" t="s">
        <v>81</v>
      </c>
      <c r="C49" s="69">
        <v>361603</v>
      </c>
      <c r="D49" s="69">
        <v>375434</v>
      </c>
      <c r="E49" s="69">
        <v>392562</v>
      </c>
      <c r="F49" s="69">
        <v>409420</v>
      </c>
      <c r="G49" s="69">
        <v>419352</v>
      </c>
      <c r="H49" s="69">
        <f>[1]Z1_podmioty!G49</f>
        <v>426807</v>
      </c>
      <c r="I49" s="244">
        <f t="shared" si="17"/>
        <v>7455</v>
      </c>
      <c r="J49" s="49">
        <f t="shared" si="18"/>
        <v>1.7777428031820523E-2</v>
      </c>
      <c r="K49" s="211">
        <f t="shared" si="19"/>
        <v>17387</v>
      </c>
      <c r="L49" s="245">
        <f t="shared" si="20"/>
        <v>4.2467392897269307E-2</v>
      </c>
    </row>
    <row r="50" spans="1:12" ht="15" customHeight="1">
      <c r="A50" s="238">
        <v>13</v>
      </c>
      <c r="B50" s="239" t="s">
        <v>136</v>
      </c>
      <c r="C50" s="48">
        <v>16954</v>
      </c>
      <c r="D50" s="48">
        <v>17434</v>
      </c>
      <c r="E50" s="48">
        <v>17957</v>
      </c>
      <c r="F50" s="48">
        <v>18452</v>
      </c>
      <c r="G50" s="48">
        <v>18704</v>
      </c>
      <c r="H50" s="48">
        <f>[1]Z1_podmioty!G50</f>
        <v>18935</v>
      </c>
      <c r="I50" s="213">
        <f t="shared" si="17"/>
        <v>231</v>
      </c>
      <c r="J50" s="240">
        <f t="shared" si="18"/>
        <v>1.2350299401197605E-2</v>
      </c>
      <c r="K50" s="205">
        <f t="shared" si="19"/>
        <v>483</v>
      </c>
      <c r="L50" s="241">
        <f t="shared" si="20"/>
        <v>2.6176024279210924E-2</v>
      </c>
    </row>
    <row r="51" spans="1:12" ht="15" customHeight="1">
      <c r="A51" s="238">
        <v>14</v>
      </c>
      <c r="B51" s="239" t="s">
        <v>137</v>
      </c>
      <c r="C51" s="48">
        <v>4677</v>
      </c>
      <c r="D51" s="48">
        <v>4754</v>
      </c>
      <c r="E51" s="48">
        <v>4730</v>
      </c>
      <c r="F51" s="48">
        <v>4786</v>
      </c>
      <c r="G51" s="48">
        <v>4769</v>
      </c>
      <c r="H51" s="48">
        <f>[1]Z1_podmioty!G51</f>
        <v>4789</v>
      </c>
      <c r="I51" s="213">
        <f t="shared" si="17"/>
        <v>20</v>
      </c>
      <c r="J51" s="240">
        <f t="shared" si="18"/>
        <v>4.1937513105472848E-3</v>
      </c>
      <c r="K51" s="205">
        <f t="shared" si="19"/>
        <v>3</v>
      </c>
      <c r="L51" s="241">
        <f t="shared" si="20"/>
        <v>6.2682824905975758E-4</v>
      </c>
    </row>
    <row r="52" spans="1:12" ht="15" customHeight="1">
      <c r="A52" s="238">
        <v>15</v>
      </c>
      <c r="B52" s="239" t="s">
        <v>138</v>
      </c>
      <c r="C52" s="48">
        <v>27288</v>
      </c>
      <c r="D52" s="48">
        <v>27898</v>
      </c>
      <c r="E52" s="48">
        <v>28584</v>
      </c>
      <c r="F52" s="48">
        <v>28979</v>
      </c>
      <c r="G52" s="48">
        <v>29263</v>
      </c>
      <c r="H52" s="48">
        <f>[1]Z1_podmioty!G52</f>
        <v>29691</v>
      </c>
      <c r="I52" s="213">
        <f t="shared" si="17"/>
        <v>428</v>
      </c>
      <c r="J52" s="240">
        <f t="shared" si="18"/>
        <v>1.4625978197724088E-2</v>
      </c>
      <c r="K52" s="205">
        <f t="shared" si="19"/>
        <v>712</v>
      </c>
      <c r="L52" s="241">
        <f t="shared" si="20"/>
        <v>2.4569515856309742E-2</v>
      </c>
    </row>
    <row r="53" spans="1:12" ht="15" customHeight="1">
      <c r="A53" s="238">
        <v>16</v>
      </c>
      <c r="B53" s="239" t="s">
        <v>139</v>
      </c>
      <c r="C53" s="48">
        <v>6040</v>
      </c>
      <c r="D53" s="48">
        <v>6165</v>
      </c>
      <c r="E53" s="48">
        <v>6288</v>
      </c>
      <c r="F53" s="48">
        <v>6290</v>
      </c>
      <c r="G53" s="48">
        <v>6324</v>
      </c>
      <c r="H53" s="48">
        <v>6352</v>
      </c>
      <c r="I53" s="213">
        <f t="shared" si="17"/>
        <v>28</v>
      </c>
      <c r="J53" s="240">
        <f t="shared" si="18"/>
        <v>4.4275774826059459E-3</v>
      </c>
      <c r="K53" s="205">
        <f t="shared" si="19"/>
        <v>62</v>
      </c>
      <c r="L53" s="241">
        <f t="shared" si="20"/>
        <v>9.8569157392686801E-3</v>
      </c>
    </row>
    <row r="54" spans="1:12" ht="15" customHeight="1" thickBot="1">
      <c r="A54" s="249">
        <v>17</v>
      </c>
      <c r="B54" s="250" t="s">
        <v>140</v>
      </c>
      <c r="C54" s="70">
        <v>8328</v>
      </c>
      <c r="D54" s="70">
        <v>8352</v>
      </c>
      <c r="E54" s="70">
        <v>8385</v>
      </c>
      <c r="F54" s="70">
        <v>8417</v>
      </c>
      <c r="G54" s="70">
        <v>8409</v>
      </c>
      <c r="H54" s="70">
        <f>[1]Z1_podmioty!G54</f>
        <v>8429</v>
      </c>
      <c r="I54" s="251">
        <f t="shared" si="17"/>
        <v>20</v>
      </c>
      <c r="J54" s="252">
        <f t="shared" si="18"/>
        <v>2.3784040908550364E-3</v>
      </c>
      <c r="K54" s="207">
        <f t="shared" si="19"/>
        <v>12</v>
      </c>
      <c r="L54" s="253">
        <f t="shared" si="20"/>
        <v>1.4256861114411311E-3</v>
      </c>
    </row>
    <row r="55" spans="1:12" ht="13.5" thickTop="1">
      <c r="B55" s="254"/>
      <c r="C55" s="255"/>
      <c r="D55" s="255"/>
      <c r="E55" s="255"/>
      <c r="F55" s="255"/>
      <c r="G55" s="255"/>
      <c r="H55" s="255"/>
      <c r="I55" s="255"/>
      <c r="J55" s="255"/>
      <c r="K55" s="255"/>
      <c r="L55" s="255"/>
    </row>
    <row r="56" spans="1:12">
      <c r="C56" s="66"/>
      <c r="D56" s="66"/>
      <c r="E56" s="66"/>
      <c r="F56" s="66"/>
      <c r="G56" s="66"/>
      <c r="H56" s="66"/>
      <c r="I56" s="66"/>
      <c r="J56" s="66"/>
      <c r="K56" s="66"/>
      <c r="L56" s="66"/>
    </row>
  </sheetData>
  <mergeCells count="19">
    <mergeCell ref="A37:B37"/>
    <mergeCell ref="A18:B18"/>
    <mergeCell ref="A23:B23"/>
    <mergeCell ref="A32:B32"/>
    <mergeCell ref="A12:B12"/>
    <mergeCell ref="A5:B5"/>
    <mergeCell ref="A6:B6"/>
    <mergeCell ref="A7:B7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rintOptions horizontalCentered="1" verticalCentered="1"/>
  <pageMargins left="0.78740157480314965" right="0.39370078740157483" top="0.59055118110236227" bottom="0.59055118110236227" header="0" footer="0"/>
  <pageSetup paperSize="9" scale="6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Q66"/>
  <sheetViews>
    <sheetView zoomScaleNormal="100" zoomScaleSheetLayoutView="75" workbookViewId="0">
      <selection activeCell="P11" sqref="P11"/>
    </sheetView>
  </sheetViews>
  <sheetFormatPr defaultRowHeight="12.75"/>
  <cols>
    <col min="1" max="1" width="3.140625" style="20" customWidth="1"/>
    <col min="2" max="2" width="20.7109375" style="20" customWidth="1"/>
    <col min="3" max="3" width="10.28515625" style="447" customWidth="1"/>
    <col min="4" max="4" width="10.5703125" style="447" customWidth="1"/>
    <col min="5" max="5" width="8.85546875" style="20" customWidth="1"/>
    <col min="6" max="6" width="10.28515625" style="20" customWidth="1"/>
    <col min="7" max="7" width="10.5703125" style="20" customWidth="1"/>
    <col min="8" max="8" width="11.28515625" style="20" customWidth="1"/>
    <col min="9" max="9" width="10.42578125" style="447" customWidth="1"/>
    <col min="10" max="10" width="10.140625" style="447" bestFit="1" customWidth="1"/>
    <col min="11" max="11" width="11.140625" style="20" bestFit="1" customWidth="1"/>
    <col min="12" max="16384" width="9.140625" style="20"/>
  </cols>
  <sheetData>
    <row r="1" spans="1:12" ht="15.75">
      <c r="A1" s="596" t="s">
        <v>7</v>
      </c>
      <c r="B1" s="596"/>
      <c r="C1" s="596"/>
      <c r="D1" s="596"/>
      <c r="E1" s="596"/>
      <c r="F1" s="626"/>
      <c r="G1" s="626"/>
      <c r="H1" s="626"/>
      <c r="I1" s="626"/>
      <c r="J1" s="626"/>
      <c r="K1" s="626"/>
    </row>
    <row r="2" spans="1:12" ht="25.5" customHeight="1" thickBot="1">
      <c r="A2" s="597" t="s">
        <v>58</v>
      </c>
      <c r="B2" s="597"/>
      <c r="C2" s="597"/>
      <c r="D2" s="597"/>
      <c r="E2" s="597"/>
      <c r="F2" s="604"/>
      <c r="G2" s="604"/>
      <c r="H2" s="604"/>
      <c r="I2" s="604"/>
      <c r="J2" s="604"/>
      <c r="K2" s="604"/>
    </row>
    <row r="3" spans="1:12" ht="22.5" customHeight="1" thickTop="1">
      <c r="A3" s="564" t="s">
        <v>87</v>
      </c>
      <c r="B3" s="566" t="s">
        <v>88</v>
      </c>
      <c r="C3" s="566" t="s">
        <v>985</v>
      </c>
      <c r="D3" s="611"/>
      <c r="E3" s="623" t="s">
        <v>59</v>
      </c>
      <c r="F3" s="566" t="s">
        <v>1918</v>
      </c>
      <c r="G3" s="611"/>
      <c r="H3" s="623" t="s">
        <v>59</v>
      </c>
      <c r="I3" s="566" t="s">
        <v>1906</v>
      </c>
      <c r="J3" s="611"/>
      <c r="K3" s="628" t="s">
        <v>59</v>
      </c>
    </row>
    <row r="4" spans="1:12" ht="51" customHeight="1">
      <c r="A4" s="565"/>
      <c r="B4" s="567"/>
      <c r="C4" s="458" t="s">
        <v>62</v>
      </c>
      <c r="D4" s="458" t="s">
        <v>160</v>
      </c>
      <c r="E4" s="627"/>
      <c r="F4" s="458" t="s">
        <v>62</v>
      </c>
      <c r="G4" s="458" t="s">
        <v>160</v>
      </c>
      <c r="H4" s="624"/>
      <c r="I4" s="458" t="s">
        <v>62</v>
      </c>
      <c r="J4" s="458" t="s">
        <v>160</v>
      </c>
      <c r="K4" s="629"/>
    </row>
    <row r="5" spans="1:12" s="233" customFormat="1" ht="24.95" customHeight="1">
      <c r="A5" s="556" t="s">
        <v>69</v>
      </c>
      <c r="B5" s="557"/>
      <c r="C5" s="442">
        <v>1392460</v>
      </c>
      <c r="D5" s="442">
        <v>736618</v>
      </c>
      <c r="E5" s="27">
        <f>SUM(D5/C5)</f>
        <v>0.52900478290220188</v>
      </c>
      <c r="F5" s="442">
        <v>1335155</v>
      </c>
      <c r="G5" s="442">
        <v>712227</v>
      </c>
      <c r="H5" s="27">
        <f>+G5/F5</f>
        <v>0.53344143563855884</v>
      </c>
      <c r="I5" s="442">
        <v>1151647</v>
      </c>
      <c r="J5" s="442">
        <v>630455</v>
      </c>
      <c r="K5" s="33">
        <f>SUM(J5/I5)</f>
        <v>0.54743771311869005</v>
      </c>
      <c r="L5" s="232"/>
    </row>
    <row r="6" spans="1:12" s="233" customFormat="1" ht="27.95" customHeight="1">
      <c r="A6" s="558" t="s">
        <v>89</v>
      </c>
      <c r="B6" s="559"/>
      <c r="C6" s="435">
        <f>+C7+C12+C18+C23+C32+C37</f>
        <v>202025</v>
      </c>
      <c r="D6" s="435">
        <f>+D7+D12+D18+D23+D32+D37</f>
        <v>99434</v>
      </c>
      <c r="E6" s="83">
        <f>D6/C6</f>
        <v>0.49218661056799901</v>
      </c>
      <c r="F6" s="435">
        <f>+F7+F12+F18+F23+F32+F37</f>
        <v>202025</v>
      </c>
      <c r="G6" s="435">
        <f>+G7+G12+G18+G23+G32+G37</f>
        <v>99434</v>
      </c>
      <c r="H6" s="83">
        <f t="shared" ref="H6:H12" si="0">G6/F6</f>
        <v>0.49218661056799901</v>
      </c>
      <c r="I6" s="435">
        <f>+I7+I12+I18+I23+I32+I37</f>
        <v>168342</v>
      </c>
      <c r="J6" s="435">
        <f>+J7+J12+J18+J23+J32+J37</f>
        <v>85786</v>
      </c>
      <c r="K6" s="85">
        <f t="shared" ref="K6:K12" si="1">J6/I6</f>
        <v>0.50959356547979706</v>
      </c>
    </row>
    <row r="7" spans="1:12" ht="17.100000000000001" customHeight="1">
      <c r="A7" s="560" t="s">
        <v>90</v>
      </c>
      <c r="B7" s="625"/>
      <c r="C7" s="436">
        <f>SUM(C8:C11)</f>
        <v>15912</v>
      </c>
      <c r="D7" s="436">
        <f>SUM(D8:D11)</f>
        <v>8145</v>
      </c>
      <c r="E7" s="236">
        <f>D7/C7</f>
        <v>0.5118778280542986</v>
      </c>
      <c r="F7" s="436">
        <f>SUM(F8:F11)</f>
        <v>15912</v>
      </c>
      <c r="G7" s="436">
        <f>SUM(G8:G11)</f>
        <v>8145</v>
      </c>
      <c r="H7" s="236">
        <f t="shared" si="0"/>
        <v>0.5118778280542986</v>
      </c>
      <c r="I7" s="436">
        <f>SUM(I8:I11)</f>
        <v>12462</v>
      </c>
      <c r="J7" s="436">
        <f>SUM(J8:J11)</f>
        <v>6709</v>
      </c>
      <c r="K7" s="237">
        <f t="shared" si="1"/>
        <v>0.53835660407639219</v>
      </c>
    </row>
    <row r="8" spans="1:12" ht="15" customHeight="1">
      <c r="A8" s="238">
        <v>1</v>
      </c>
      <c r="B8" s="23" t="s">
        <v>14</v>
      </c>
      <c r="C8" s="105">
        <v>4804</v>
      </c>
      <c r="D8" s="459">
        <v>2321</v>
      </c>
      <c r="E8" s="68">
        <f>SUM(D8/C8)</f>
        <v>0.4831390507910075</v>
      </c>
      <c r="F8" s="105">
        <v>4804</v>
      </c>
      <c r="G8" s="459">
        <v>2321</v>
      </c>
      <c r="H8" s="68">
        <f t="shared" si="0"/>
        <v>0.4831390507910075</v>
      </c>
      <c r="I8" s="105">
        <v>3733</v>
      </c>
      <c r="J8" s="459">
        <v>1900</v>
      </c>
      <c r="K8" s="424">
        <f t="shared" si="1"/>
        <v>0.50897401553710153</v>
      </c>
    </row>
    <row r="9" spans="1:12" ht="15" customHeight="1">
      <c r="A9" s="238">
        <v>2</v>
      </c>
      <c r="B9" s="23" t="s">
        <v>15</v>
      </c>
      <c r="C9" s="105">
        <v>3200</v>
      </c>
      <c r="D9" s="459">
        <v>1756</v>
      </c>
      <c r="E9" s="68">
        <f>SUM(D9/C9)</f>
        <v>0.54874999999999996</v>
      </c>
      <c r="F9" s="105">
        <v>3200</v>
      </c>
      <c r="G9" s="459">
        <v>1756</v>
      </c>
      <c r="H9" s="68">
        <f t="shared" si="0"/>
        <v>0.54874999999999996</v>
      </c>
      <c r="I9" s="105">
        <v>2444</v>
      </c>
      <c r="J9" s="459">
        <v>1364</v>
      </c>
      <c r="K9" s="424">
        <f t="shared" si="1"/>
        <v>0.55810147299509005</v>
      </c>
    </row>
    <row r="10" spans="1:12" ht="15" customHeight="1">
      <c r="A10" s="238">
        <v>3</v>
      </c>
      <c r="B10" s="23" t="s">
        <v>17</v>
      </c>
      <c r="C10" s="105">
        <v>4877</v>
      </c>
      <c r="D10" s="459">
        <v>2479</v>
      </c>
      <c r="E10" s="68">
        <f>SUM(D10/C10)</f>
        <v>0.50830428542136563</v>
      </c>
      <c r="F10" s="105">
        <v>4877</v>
      </c>
      <c r="G10" s="459">
        <v>2479</v>
      </c>
      <c r="H10" s="68">
        <f t="shared" si="0"/>
        <v>0.50830428542136563</v>
      </c>
      <c r="I10" s="105">
        <v>3768</v>
      </c>
      <c r="J10" s="459">
        <v>2077</v>
      </c>
      <c r="K10" s="424">
        <f t="shared" si="1"/>
        <v>0.55122080679405516</v>
      </c>
    </row>
    <row r="11" spans="1:12" ht="15" customHeight="1">
      <c r="A11" s="238">
        <v>4</v>
      </c>
      <c r="B11" s="23" t="s">
        <v>63</v>
      </c>
      <c r="C11" s="105">
        <v>3031</v>
      </c>
      <c r="D11" s="459">
        <v>1589</v>
      </c>
      <c r="E11" s="68">
        <f>SUM(D11/C11)</f>
        <v>0.5242494226327945</v>
      </c>
      <c r="F11" s="105">
        <v>3031</v>
      </c>
      <c r="G11" s="459">
        <v>1589</v>
      </c>
      <c r="H11" s="68">
        <f t="shared" si="0"/>
        <v>0.5242494226327945</v>
      </c>
      <c r="I11" s="105">
        <v>2517</v>
      </c>
      <c r="J11" s="459">
        <v>1368</v>
      </c>
      <c r="K11" s="424">
        <f t="shared" si="1"/>
        <v>0.54350417163289633</v>
      </c>
    </row>
    <row r="12" spans="1:12" ht="17.100000000000001" customHeight="1">
      <c r="A12" s="584" t="s">
        <v>2</v>
      </c>
      <c r="B12" s="585"/>
      <c r="C12" s="436">
        <f>SUM(C13:C17)</f>
        <v>17536</v>
      </c>
      <c r="D12" s="436">
        <f>SUM(D13:D17)</f>
        <v>8777</v>
      </c>
      <c r="E12" s="236">
        <f>D12/C12</f>
        <v>0.50051322992700731</v>
      </c>
      <c r="F12" s="436">
        <f>SUM(F13:F17)</f>
        <v>17536</v>
      </c>
      <c r="G12" s="436">
        <f>SUM(G13:G17)</f>
        <v>8777</v>
      </c>
      <c r="H12" s="236">
        <f t="shared" si="0"/>
        <v>0.50051322992700731</v>
      </c>
      <c r="I12" s="436">
        <f>SUM(I13:I17)</f>
        <v>15659</v>
      </c>
      <c r="J12" s="436">
        <f>SUM(J13:J17)</f>
        <v>8050</v>
      </c>
      <c r="K12" s="237">
        <f t="shared" si="1"/>
        <v>0.51408135896289675</v>
      </c>
    </row>
    <row r="13" spans="1:12" ht="15" customHeight="1">
      <c r="A13" s="238">
        <v>1</v>
      </c>
      <c r="B13" s="239" t="s">
        <v>19</v>
      </c>
      <c r="C13" s="105">
        <v>3625</v>
      </c>
      <c r="D13" s="459">
        <v>1643</v>
      </c>
      <c r="E13" s="68">
        <f>SUM(D13/C13)</f>
        <v>0.45324137931034481</v>
      </c>
      <c r="F13" s="105">
        <v>3625</v>
      </c>
      <c r="G13" s="459">
        <v>1643</v>
      </c>
      <c r="H13" s="68">
        <f t="shared" ref="H13:H18" si="2">G13/F13</f>
        <v>0.45324137931034481</v>
      </c>
      <c r="I13" s="105">
        <v>3454</v>
      </c>
      <c r="J13" s="459">
        <v>1590</v>
      </c>
      <c r="K13" s="424">
        <f t="shared" ref="K13:K18" si="3">J13/I13</f>
        <v>0.4603358425014476</v>
      </c>
    </row>
    <row r="14" spans="1:12" s="40" customFormat="1" ht="15" customHeight="1">
      <c r="A14" s="242">
        <v>2</v>
      </c>
      <c r="B14" s="243" t="s">
        <v>21</v>
      </c>
      <c r="C14" s="28">
        <v>3103</v>
      </c>
      <c r="D14" s="460">
        <v>1596</v>
      </c>
      <c r="E14" s="68">
        <f>SUM(D14/C14)</f>
        <v>0.51434096036094101</v>
      </c>
      <c r="F14" s="28">
        <v>3103</v>
      </c>
      <c r="G14" s="460">
        <v>1596</v>
      </c>
      <c r="H14" s="68">
        <f t="shared" si="2"/>
        <v>0.51434096036094101</v>
      </c>
      <c r="I14" s="28">
        <v>2827</v>
      </c>
      <c r="J14" s="460">
        <v>1474</v>
      </c>
      <c r="K14" s="424">
        <f t="shared" si="3"/>
        <v>0.52140077821011677</v>
      </c>
    </row>
    <row r="15" spans="1:12" ht="15" customHeight="1">
      <c r="A15" s="238">
        <v>3</v>
      </c>
      <c r="B15" s="239" t="s">
        <v>20</v>
      </c>
      <c r="C15" s="105">
        <v>4508</v>
      </c>
      <c r="D15" s="459">
        <v>2281</v>
      </c>
      <c r="E15" s="68">
        <f>SUM(D15/C15)</f>
        <v>0.50598935226264419</v>
      </c>
      <c r="F15" s="105">
        <v>4508</v>
      </c>
      <c r="G15" s="459">
        <v>2281</v>
      </c>
      <c r="H15" s="68">
        <f t="shared" si="2"/>
        <v>0.50598935226264419</v>
      </c>
      <c r="I15" s="105">
        <v>4024</v>
      </c>
      <c r="J15" s="459">
        <v>2056</v>
      </c>
      <c r="K15" s="424">
        <f t="shared" si="3"/>
        <v>0.51093439363817095</v>
      </c>
    </row>
    <row r="16" spans="1:12" ht="15" customHeight="1">
      <c r="A16" s="238">
        <v>4</v>
      </c>
      <c r="B16" s="239" t="s">
        <v>22</v>
      </c>
      <c r="C16" s="105">
        <v>3681</v>
      </c>
      <c r="D16" s="459">
        <v>1874</v>
      </c>
      <c r="E16" s="68">
        <f>SUM(D16/C16)</f>
        <v>0.50910078782939416</v>
      </c>
      <c r="F16" s="105">
        <v>3681</v>
      </c>
      <c r="G16" s="459">
        <v>1874</v>
      </c>
      <c r="H16" s="68">
        <f t="shared" si="2"/>
        <v>0.50910078782939416</v>
      </c>
      <c r="I16" s="105">
        <v>3141</v>
      </c>
      <c r="J16" s="459">
        <v>1666</v>
      </c>
      <c r="K16" s="424">
        <f t="shared" si="3"/>
        <v>0.53040432983126395</v>
      </c>
    </row>
    <row r="17" spans="1:17" ht="15" customHeight="1">
      <c r="A17" s="238">
        <v>5</v>
      </c>
      <c r="B17" s="239" t="s">
        <v>23</v>
      </c>
      <c r="C17" s="105">
        <v>2619</v>
      </c>
      <c r="D17" s="459">
        <v>1383</v>
      </c>
      <c r="E17" s="68">
        <f>SUM(D17/C17)</f>
        <v>0.52806414662084766</v>
      </c>
      <c r="F17" s="105">
        <v>2619</v>
      </c>
      <c r="G17" s="459">
        <v>1383</v>
      </c>
      <c r="H17" s="68">
        <f t="shared" si="2"/>
        <v>0.52806414662084766</v>
      </c>
      <c r="I17" s="105">
        <v>2213</v>
      </c>
      <c r="J17" s="459">
        <v>1264</v>
      </c>
      <c r="K17" s="424">
        <f t="shared" si="3"/>
        <v>0.57117035698147312</v>
      </c>
    </row>
    <row r="18" spans="1:17" ht="17.100000000000001" customHeight="1">
      <c r="A18" s="560" t="s">
        <v>92</v>
      </c>
      <c r="B18" s="561"/>
      <c r="C18" s="436">
        <f>SUM(C19:C22)</f>
        <v>18448</v>
      </c>
      <c r="D18" s="436">
        <f>SUM(D19:D22)</f>
        <v>10324</v>
      </c>
      <c r="E18" s="236">
        <f>D18/C18</f>
        <v>0.5596270598438855</v>
      </c>
      <c r="F18" s="436">
        <f>SUM(F19:F22)</f>
        <v>18448</v>
      </c>
      <c r="G18" s="436">
        <f>SUM(G19:G22)</f>
        <v>10324</v>
      </c>
      <c r="H18" s="236">
        <f t="shared" si="2"/>
        <v>0.5596270598438855</v>
      </c>
      <c r="I18" s="436">
        <f>SUM(I19:I22)</f>
        <v>15848</v>
      </c>
      <c r="J18" s="436">
        <f>SUM(J19:J22)</f>
        <v>9241</v>
      </c>
      <c r="K18" s="237">
        <f t="shared" si="3"/>
        <v>0.58310196870267539</v>
      </c>
    </row>
    <row r="19" spans="1:17" ht="15" customHeight="1">
      <c r="A19" s="238">
        <v>1</v>
      </c>
      <c r="B19" s="239" t="s">
        <v>24</v>
      </c>
      <c r="C19" s="105">
        <v>3174</v>
      </c>
      <c r="D19" s="459">
        <v>1610</v>
      </c>
      <c r="E19" s="68">
        <f>SUM(D19/C19)</f>
        <v>0.50724637681159424</v>
      </c>
      <c r="F19" s="105">
        <v>3174</v>
      </c>
      <c r="G19" s="459">
        <v>1610</v>
      </c>
      <c r="H19" s="68">
        <f>G19/F19</f>
        <v>0.50724637681159424</v>
      </c>
      <c r="I19" s="105">
        <v>2842</v>
      </c>
      <c r="J19" s="459">
        <v>1462</v>
      </c>
      <c r="K19" s="424">
        <f>J19/I19</f>
        <v>0.51442646023926808</v>
      </c>
    </row>
    <row r="20" spans="1:17" s="40" customFormat="1" ht="15" customHeight="1">
      <c r="A20" s="242">
        <v>2</v>
      </c>
      <c r="B20" s="243" t="s">
        <v>26</v>
      </c>
      <c r="C20" s="28">
        <v>5707</v>
      </c>
      <c r="D20" s="460">
        <v>3296</v>
      </c>
      <c r="E20" s="68">
        <f>SUM(D20/C20)</f>
        <v>0.5775363588575434</v>
      </c>
      <c r="F20" s="28">
        <v>5707</v>
      </c>
      <c r="G20" s="460">
        <v>3296</v>
      </c>
      <c r="H20" s="68">
        <f>G20/F20</f>
        <v>0.5775363588575434</v>
      </c>
      <c r="I20" s="28">
        <v>4894</v>
      </c>
      <c r="J20" s="460">
        <v>2957</v>
      </c>
      <c r="K20" s="424">
        <f>J20/I20</f>
        <v>0.60420923579893748</v>
      </c>
    </row>
    <row r="21" spans="1:17" ht="15" customHeight="1">
      <c r="A21" s="238">
        <v>3</v>
      </c>
      <c r="B21" s="239" t="s">
        <v>25</v>
      </c>
      <c r="C21" s="105">
        <v>5869</v>
      </c>
      <c r="D21" s="459">
        <v>3348</v>
      </c>
      <c r="E21" s="68">
        <f>SUM(D21/C21)</f>
        <v>0.57045493269722269</v>
      </c>
      <c r="F21" s="105">
        <v>5869</v>
      </c>
      <c r="G21" s="459">
        <v>3348</v>
      </c>
      <c r="H21" s="68">
        <f>G21/F21</f>
        <v>0.57045493269722269</v>
      </c>
      <c r="I21" s="105">
        <v>4887</v>
      </c>
      <c r="J21" s="459">
        <v>2948</v>
      </c>
      <c r="K21" s="424">
        <f>J21/I21</f>
        <v>0.60323306732146509</v>
      </c>
    </row>
    <row r="22" spans="1:17" ht="15" customHeight="1">
      <c r="A22" s="238">
        <v>4</v>
      </c>
      <c r="B22" s="239" t="s">
        <v>27</v>
      </c>
      <c r="C22" s="105">
        <v>3698</v>
      </c>
      <c r="D22" s="459">
        <v>2070</v>
      </c>
      <c r="E22" s="68">
        <f>SUM(D22/C22)</f>
        <v>0.55976203353163867</v>
      </c>
      <c r="F22" s="105">
        <v>3698</v>
      </c>
      <c r="G22" s="459">
        <v>2070</v>
      </c>
      <c r="H22" s="68">
        <f>G22/F22</f>
        <v>0.55976203353163867</v>
      </c>
      <c r="I22" s="105">
        <v>3225</v>
      </c>
      <c r="J22" s="459">
        <v>1874</v>
      </c>
      <c r="K22" s="424">
        <f>J22/I22</f>
        <v>0.5810852713178295</v>
      </c>
    </row>
    <row r="23" spans="1:17" ht="17.100000000000001" customHeight="1">
      <c r="A23" s="224" t="s">
        <v>93</v>
      </c>
      <c r="B23" s="225"/>
      <c r="C23" s="436">
        <f>SUM(C24:C31)</f>
        <v>45619</v>
      </c>
      <c r="D23" s="436">
        <f>SUM(D24:D31)</f>
        <v>21709</v>
      </c>
      <c r="E23" s="236">
        <f>D23/C23</f>
        <v>0.47587627962033363</v>
      </c>
      <c r="F23" s="436">
        <f>SUM(F24:F31)</f>
        <v>45619</v>
      </c>
      <c r="G23" s="436">
        <f>SUM(G24:G31)</f>
        <v>21709</v>
      </c>
      <c r="H23" s="236">
        <f>G23/F23</f>
        <v>0.47587627962033363</v>
      </c>
      <c r="I23" s="436">
        <f>SUM(I24:I31)</f>
        <v>39172</v>
      </c>
      <c r="J23" s="436">
        <f>SUM(J24:J31)</f>
        <v>19262</v>
      </c>
      <c r="K23" s="237">
        <f>J23/I23</f>
        <v>0.49172878586745633</v>
      </c>
    </row>
    <row r="24" spans="1:17" ht="15" customHeight="1">
      <c r="A24" s="238">
        <v>1</v>
      </c>
      <c r="B24" s="239" t="s">
        <v>28</v>
      </c>
      <c r="C24" s="105">
        <v>1394</v>
      </c>
      <c r="D24" s="459">
        <v>582</v>
      </c>
      <c r="E24" s="68">
        <f t="shared" ref="E24:E31" si="4">SUM(D24/C24)</f>
        <v>0.41750358680057387</v>
      </c>
      <c r="F24" s="105">
        <v>1394</v>
      </c>
      <c r="G24" s="459">
        <v>582</v>
      </c>
      <c r="H24" s="68">
        <f t="shared" ref="H24:H32" si="5">G24/F24</f>
        <v>0.41750358680057387</v>
      </c>
      <c r="I24" s="105">
        <v>1168</v>
      </c>
      <c r="J24" s="459">
        <v>525</v>
      </c>
      <c r="K24" s="424">
        <f t="shared" ref="K24:K31" si="6">J24/I24</f>
        <v>0.44948630136986301</v>
      </c>
    </row>
    <row r="25" spans="1:17" ht="15" customHeight="1">
      <c r="A25" s="238">
        <v>2</v>
      </c>
      <c r="B25" s="239" t="s">
        <v>29</v>
      </c>
      <c r="C25" s="105">
        <v>3308</v>
      </c>
      <c r="D25" s="459">
        <v>1661</v>
      </c>
      <c r="E25" s="68">
        <f t="shared" si="4"/>
        <v>0.50211608222490933</v>
      </c>
      <c r="F25" s="105">
        <v>3308</v>
      </c>
      <c r="G25" s="459">
        <v>1661</v>
      </c>
      <c r="H25" s="68">
        <f t="shared" si="5"/>
        <v>0.50211608222490933</v>
      </c>
      <c r="I25" s="105">
        <v>2821</v>
      </c>
      <c r="J25" s="459">
        <v>1497</v>
      </c>
      <c r="K25" s="424">
        <f t="shared" si="6"/>
        <v>0.53066288550159513</v>
      </c>
    </row>
    <row r="26" spans="1:17" ht="15" customHeight="1">
      <c r="A26" s="238">
        <v>3</v>
      </c>
      <c r="B26" s="239" t="s">
        <v>30</v>
      </c>
      <c r="C26" s="105">
        <v>1984</v>
      </c>
      <c r="D26" s="459">
        <v>883</v>
      </c>
      <c r="E26" s="68">
        <f t="shared" si="4"/>
        <v>0.44506048387096775</v>
      </c>
      <c r="F26" s="105">
        <v>1984</v>
      </c>
      <c r="G26" s="459">
        <v>883</v>
      </c>
      <c r="H26" s="68">
        <f t="shared" si="5"/>
        <v>0.44506048387096775</v>
      </c>
      <c r="I26" s="105">
        <v>1740</v>
      </c>
      <c r="J26" s="459">
        <v>795</v>
      </c>
      <c r="K26" s="424">
        <f t="shared" si="6"/>
        <v>0.45689655172413796</v>
      </c>
    </row>
    <row r="27" spans="1:17" ht="15" customHeight="1">
      <c r="A27" s="238">
        <v>4</v>
      </c>
      <c r="B27" s="239" t="s">
        <v>113</v>
      </c>
      <c r="C27" s="105">
        <v>4351</v>
      </c>
      <c r="D27" s="459">
        <v>1924</v>
      </c>
      <c r="E27" s="68">
        <f t="shared" si="4"/>
        <v>0.44219719604688579</v>
      </c>
      <c r="F27" s="105">
        <v>4351</v>
      </c>
      <c r="G27" s="459">
        <v>1924</v>
      </c>
      <c r="H27" s="68">
        <f t="shared" si="5"/>
        <v>0.44219719604688579</v>
      </c>
      <c r="I27" s="105">
        <v>3813</v>
      </c>
      <c r="J27" s="459">
        <v>1781</v>
      </c>
      <c r="K27" s="424">
        <f t="shared" si="6"/>
        <v>0.46708628376606348</v>
      </c>
    </row>
    <row r="28" spans="1:17" s="40" customFormat="1" ht="15" customHeight="1">
      <c r="A28" s="242">
        <v>5</v>
      </c>
      <c r="B28" s="243" t="s">
        <v>115</v>
      </c>
      <c r="C28" s="28">
        <v>15799</v>
      </c>
      <c r="D28" s="460">
        <v>7693</v>
      </c>
      <c r="E28" s="68">
        <f>SUM(D28/C28)</f>
        <v>0.48692955250332298</v>
      </c>
      <c r="F28" s="28">
        <v>15799</v>
      </c>
      <c r="G28" s="460">
        <v>7693</v>
      </c>
      <c r="H28" s="68">
        <f t="shared" si="5"/>
        <v>0.48692955250332298</v>
      </c>
      <c r="I28" s="28">
        <v>13522</v>
      </c>
      <c r="J28" s="460">
        <v>6695</v>
      </c>
      <c r="K28" s="424">
        <f t="shared" si="6"/>
        <v>0.49511906522703741</v>
      </c>
    </row>
    <row r="29" spans="1:17" ht="15" customHeight="1">
      <c r="A29" s="238">
        <v>6</v>
      </c>
      <c r="B29" s="239" t="s">
        <v>64</v>
      </c>
      <c r="C29" s="105">
        <v>12390</v>
      </c>
      <c r="D29" s="459">
        <v>5939</v>
      </c>
      <c r="E29" s="68">
        <f t="shared" si="4"/>
        <v>0.47933817594834544</v>
      </c>
      <c r="F29" s="105">
        <v>12390</v>
      </c>
      <c r="G29" s="459">
        <v>5939</v>
      </c>
      <c r="H29" s="68">
        <f t="shared" si="5"/>
        <v>0.47933817594834544</v>
      </c>
      <c r="I29" s="105">
        <v>10672</v>
      </c>
      <c r="J29" s="459">
        <v>5331</v>
      </c>
      <c r="K29" s="424">
        <f t="shared" si="6"/>
        <v>0.49953148425787108</v>
      </c>
    </row>
    <row r="30" spans="1:17" ht="15" customHeight="1">
      <c r="A30" s="238">
        <v>7</v>
      </c>
      <c r="B30" s="239" t="s">
        <v>32</v>
      </c>
      <c r="C30" s="105">
        <v>4081</v>
      </c>
      <c r="D30" s="459">
        <v>1935</v>
      </c>
      <c r="E30" s="68">
        <f t="shared" si="4"/>
        <v>0.47414849301641754</v>
      </c>
      <c r="F30" s="105">
        <v>4081</v>
      </c>
      <c r="G30" s="459">
        <v>1935</v>
      </c>
      <c r="H30" s="68">
        <f t="shared" si="5"/>
        <v>0.47414849301641754</v>
      </c>
      <c r="I30" s="105">
        <v>3716</v>
      </c>
      <c r="J30" s="459">
        <v>1788</v>
      </c>
      <c r="K30" s="424">
        <f t="shared" si="6"/>
        <v>0.48116254036598494</v>
      </c>
    </row>
    <row r="31" spans="1:17" ht="15" customHeight="1">
      <c r="A31" s="238">
        <v>8</v>
      </c>
      <c r="B31" s="239" t="s">
        <v>33</v>
      </c>
      <c r="C31" s="105">
        <v>2312</v>
      </c>
      <c r="D31" s="459">
        <v>1092</v>
      </c>
      <c r="E31" s="68">
        <f t="shared" si="4"/>
        <v>0.47231833910034604</v>
      </c>
      <c r="F31" s="105">
        <v>2312</v>
      </c>
      <c r="G31" s="459">
        <v>1092</v>
      </c>
      <c r="H31" s="68">
        <f t="shared" si="5"/>
        <v>0.47231833910034604</v>
      </c>
      <c r="I31" s="105">
        <v>1720</v>
      </c>
      <c r="J31" s="459">
        <v>850</v>
      </c>
      <c r="K31" s="424">
        <f t="shared" si="6"/>
        <v>0.4941860465116279</v>
      </c>
    </row>
    <row r="32" spans="1:17" ht="17.100000000000001" customHeight="1">
      <c r="A32" s="224" t="s">
        <v>5</v>
      </c>
      <c r="B32" s="225"/>
      <c r="C32" s="436">
        <f>SUM(C33:C36)</f>
        <v>8288</v>
      </c>
      <c r="D32" s="436">
        <f>SUM(D33:D36)</f>
        <v>4186</v>
      </c>
      <c r="E32" s="236">
        <f>D32/C32</f>
        <v>0.50506756756756754</v>
      </c>
      <c r="F32" s="436">
        <f>SUM(F33:F36)</f>
        <v>8288</v>
      </c>
      <c r="G32" s="436">
        <f>SUM(G33:G36)</f>
        <v>4186</v>
      </c>
      <c r="H32" s="236">
        <f t="shared" si="5"/>
        <v>0.50506756756756754</v>
      </c>
      <c r="I32" s="436">
        <f>SUM(I33:I36)</f>
        <v>6935</v>
      </c>
      <c r="J32" s="436">
        <f>SUM(J33:J36)</f>
        <v>3674</v>
      </c>
      <c r="K32" s="237">
        <f t="shared" ref="K32:K37" si="7">J32/I32</f>
        <v>0.52977649603460708</v>
      </c>
      <c r="Q32" s="20" t="s">
        <v>96</v>
      </c>
    </row>
    <row r="33" spans="1:11" ht="15" customHeight="1">
      <c r="A33" s="238">
        <v>1</v>
      </c>
      <c r="B33" s="239" t="s">
        <v>121</v>
      </c>
      <c r="C33" s="105">
        <v>1304</v>
      </c>
      <c r="D33" s="459">
        <v>627</v>
      </c>
      <c r="E33" s="68">
        <f>SUM(D33/C33)</f>
        <v>0.48082822085889571</v>
      </c>
      <c r="F33" s="105">
        <v>1304</v>
      </c>
      <c r="G33" s="459">
        <v>627</v>
      </c>
      <c r="H33" s="68">
        <f>G33/F33</f>
        <v>0.48082822085889571</v>
      </c>
      <c r="I33" s="105">
        <v>1004</v>
      </c>
      <c r="J33" s="459">
        <v>541</v>
      </c>
      <c r="K33" s="424">
        <f t="shared" si="7"/>
        <v>0.53884462151394419</v>
      </c>
    </row>
    <row r="34" spans="1:11" s="40" customFormat="1" ht="15" customHeight="1">
      <c r="A34" s="242">
        <v>2</v>
      </c>
      <c r="B34" s="243" t="s">
        <v>123</v>
      </c>
      <c r="C34" s="28">
        <v>2669</v>
      </c>
      <c r="D34" s="460">
        <v>1390</v>
      </c>
      <c r="E34" s="68">
        <f>SUM(D34/C34)</f>
        <v>0.52079430498313972</v>
      </c>
      <c r="F34" s="28">
        <v>2669</v>
      </c>
      <c r="G34" s="460">
        <v>1390</v>
      </c>
      <c r="H34" s="68">
        <f>G34/F34</f>
        <v>0.52079430498313972</v>
      </c>
      <c r="I34" s="28">
        <v>2243</v>
      </c>
      <c r="J34" s="460">
        <v>1218</v>
      </c>
      <c r="K34" s="424">
        <f t="shared" si="7"/>
        <v>0.54302273740526086</v>
      </c>
    </row>
    <row r="35" spans="1:11" ht="15" customHeight="1">
      <c r="A35" s="238">
        <v>3</v>
      </c>
      <c r="B35" s="239" t="s">
        <v>34</v>
      </c>
      <c r="C35" s="105">
        <v>2376</v>
      </c>
      <c r="D35" s="459">
        <v>1227</v>
      </c>
      <c r="E35" s="68">
        <f>SUM(D35/C35)</f>
        <v>0.51641414141414144</v>
      </c>
      <c r="F35" s="105">
        <v>2376</v>
      </c>
      <c r="G35" s="459">
        <v>1227</v>
      </c>
      <c r="H35" s="68">
        <f>G35/F35</f>
        <v>0.51641414141414144</v>
      </c>
      <c r="I35" s="105">
        <v>2124</v>
      </c>
      <c r="J35" s="459">
        <v>1118</v>
      </c>
      <c r="K35" s="424">
        <f t="shared" si="7"/>
        <v>0.52636534839924676</v>
      </c>
    </row>
    <row r="36" spans="1:11" ht="15" customHeight="1">
      <c r="A36" s="238">
        <v>4</v>
      </c>
      <c r="B36" s="239" t="s">
        <v>124</v>
      </c>
      <c r="C36" s="105">
        <v>1939</v>
      </c>
      <c r="D36" s="459">
        <v>942</v>
      </c>
      <c r="E36" s="68">
        <f>SUM(D36/C36)</f>
        <v>0.4858174316658071</v>
      </c>
      <c r="F36" s="105">
        <v>1939</v>
      </c>
      <c r="G36" s="459">
        <v>942</v>
      </c>
      <c r="H36" s="68">
        <f>G36/F36</f>
        <v>0.4858174316658071</v>
      </c>
      <c r="I36" s="105">
        <v>1564</v>
      </c>
      <c r="J36" s="459">
        <v>797</v>
      </c>
      <c r="K36" s="424">
        <f t="shared" si="7"/>
        <v>0.50959079283887465</v>
      </c>
    </row>
    <row r="37" spans="1:11" ht="17.100000000000001" customHeight="1">
      <c r="A37" s="224" t="s">
        <v>95</v>
      </c>
      <c r="B37" s="225"/>
      <c r="C37" s="436">
        <f>SUM(C38:C54)</f>
        <v>96222</v>
      </c>
      <c r="D37" s="436">
        <f>SUM(D38:D54)</f>
        <v>46293</v>
      </c>
      <c r="E37" s="236">
        <f>D37/C37</f>
        <v>0.48110619193115922</v>
      </c>
      <c r="F37" s="436">
        <f>SUM(F38:F54)</f>
        <v>96222</v>
      </c>
      <c r="G37" s="436">
        <f>SUM(G38:G54)</f>
        <v>46293</v>
      </c>
      <c r="H37" s="236">
        <f>G37/F37</f>
        <v>0.48110619193115922</v>
      </c>
      <c r="I37" s="436">
        <f>SUM(I38:I54)</f>
        <v>78266</v>
      </c>
      <c r="J37" s="436">
        <f>SUM(J38:J54)</f>
        <v>38850</v>
      </c>
      <c r="K37" s="237">
        <f t="shared" si="7"/>
        <v>0.49638412592952241</v>
      </c>
    </row>
    <row r="38" spans="1:11" ht="15" customHeight="1">
      <c r="A38" s="238">
        <v>1</v>
      </c>
      <c r="B38" s="239" t="s">
        <v>125</v>
      </c>
      <c r="C38" s="105">
        <v>5221</v>
      </c>
      <c r="D38" s="459">
        <v>2133</v>
      </c>
      <c r="E38" s="68">
        <f t="shared" ref="E38:E54" si="8">SUM(D38/C38)</f>
        <v>0.40854242482283087</v>
      </c>
      <c r="F38" s="105">
        <v>5221</v>
      </c>
      <c r="G38" s="459">
        <v>2133</v>
      </c>
      <c r="H38" s="68">
        <f t="shared" ref="H38:H54" si="9">G38/F38</f>
        <v>0.40854242482283087</v>
      </c>
      <c r="I38" s="105">
        <v>4211</v>
      </c>
      <c r="J38" s="459">
        <v>1778</v>
      </c>
      <c r="K38" s="424">
        <f t="shared" ref="K38:K54" si="10">J38/I38</f>
        <v>0.42222749940631676</v>
      </c>
    </row>
    <row r="39" spans="1:11" ht="15" customHeight="1">
      <c r="A39" s="238">
        <v>2</v>
      </c>
      <c r="B39" s="239" t="s">
        <v>126</v>
      </c>
      <c r="C39" s="105">
        <v>1803</v>
      </c>
      <c r="D39" s="459">
        <v>958</v>
      </c>
      <c r="E39" s="68">
        <f t="shared" si="8"/>
        <v>0.53133666112035494</v>
      </c>
      <c r="F39" s="105">
        <v>1803</v>
      </c>
      <c r="G39" s="459">
        <v>958</v>
      </c>
      <c r="H39" s="68">
        <f t="shared" si="9"/>
        <v>0.53133666112035494</v>
      </c>
      <c r="I39" s="105">
        <v>1281</v>
      </c>
      <c r="J39" s="459">
        <v>719</v>
      </c>
      <c r="K39" s="424">
        <f t="shared" si="10"/>
        <v>0.56128024980483993</v>
      </c>
    </row>
    <row r="40" spans="1:11" ht="15" customHeight="1">
      <c r="A40" s="238">
        <v>3</v>
      </c>
      <c r="B40" s="239" t="s">
        <v>127</v>
      </c>
      <c r="C40" s="105">
        <v>1961</v>
      </c>
      <c r="D40" s="459">
        <v>968</v>
      </c>
      <c r="E40" s="68">
        <f t="shared" si="8"/>
        <v>0.49362570117287097</v>
      </c>
      <c r="F40" s="105">
        <v>1961</v>
      </c>
      <c r="G40" s="459">
        <v>968</v>
      </c>
      <c r="H40" s="68">
        <f t="shared" si="9"/>
        <v>0.49362570117287097</v>
      </c>
      <c r="I40" s="105">
        <v>1175</v>
      </c>
      <c r="J40" s="459">
        <v>614</v>
      </c>
      <c r="K40" s="424">
        <f t="shared" si="10"/>
        <v>0.52255319148936175</v>
      </c>
    </row>
    <row r="41" spans="1:11" ht="15" customHeight="1">
      <c r="A41" s="238">
        <v>4</v>
      </c>
      <c r="B41" s="239" t="s">
        <v>128</v>
      </c>
      <c r="C41" s="105">
        <v>3825</v>
      </c>
      <c r="D41" s="459">
        <v>1832</v>
      </c>
      <c r="E41" s="68">
        <f t="shared" si="8"/>
        <v>0.47895424836601308</v>
      </c>
      <c r="F41" s="105">
        <v>3825</v>
      </c>
      <c r="G41" s="459">
        <v>1832</v>
      </c>
      <c r="H41" s="68">
        <f t="shared" si="9"/>
        <v>0.47895424836601308</v>
      </c>
      <c r="I41" s="105">
        <v>3104</v>
      </c>
      <c r="J41" s="459">
        <v>1566</v>
      </c>
      <c r="K41" s="424">
        <f t="shared" si="10"/>
        <v>0.5045103092783505</v>
      </c>
    </row>
    <row r="42" spans="1:11" ht="15" customHeight="1">
      <c r="A42" s="238">
        <v>5</v>
      </c>
      <c r="B42" s="19" t="s">
        <v>70</v>
      </c>
      <c r="C42" s="105">
        <v>3759</v>
      </c>
      <c r="D42" s="459">
        <v>1828</v>
      </c>
      <c r="E42" s="68">
        <f t="shared" si="8"/>
        <v>0.48629954775206174</v>
      </c>
      <c r="F42" s="105">
        <v>3759</v>
      </c>
      <c r="G42" s="459">
        <v>1828</v>
      </c>
      <c r="H42" s="68">
        <f t="shared" si="9"/>
        <v>0.48629954775206174</v>
      </c>
      <c r="I42" s="105">
        <v>2849</v>
      </c>
      <c r="J42" s="459">
        <v>1489</v>
      </c>
      <c r="K42" s="424">
        <f t="shared" si="10"/>
        <v>0.52263952263952262</v>
      </c>
    </row>
    <row r="43" spans="1:11" ht="15" customHeight="1">
      <c r="A43" s="238">
        <v>6</v>
      </c>
      <c r="B43" s="239" t="s">
        <v>130</v>
      </c>
      <c r="C43" s="105">
        <v>2843</v>
      </c>
      <c r="D43" s="459">
        <v>1353</v>
      </c>
      <c r="E43" s="68">
        <f t="shared" si="8"/>
        <v>0.47590573338023218</v>
      </c>
      <c r="F43" s="105">
        <v>2843</v>
      </c>
      <c r="G43" s="459">
        <v>1353</v>
      </c>
      <c r="H43" s="68">
        <f t="shared" si="9"/>
        <v>0.47590573338023218</v>
      </c>
      <c r="I43" s="105">
        <v>2327</v>
      </c>
      <c r="J43" s="459">
        <v>1174</v>
      </c>
      <c r="K43" s="424">
        <f t="shared" si="10"/>
        <v>0.50451224752900725</v>
      </c>
    </row>
    <row r="44" spans="1:11" ht="15" customHeight="1">
      <c r="A44" s="238">
        <v>7</v>
      </c>
      <c r="B44" s="239" t="s">
        <v>131</v>
      </c>
      <c r="C44" s="105">
        <v>2962</v>
      </c>
      <c r="D44" s="459">
        <v>1356</v>
      </c>
      <c r="E44" s="68">
        <f t="shared" si="8"/>
        <v>0.45779878460499662</v>
      </c>
      <c r="F44" s="105">
        <v>2962</v>
      </c>
      <c r="G44" s="459">
        <v>1356</v>
      </c>
      <c r="H44" s="68">
        <f t="shared" si="9"/>
        <v>0.45779878460499662</v>
      </c>
      <c r="I44" s="105">
        <v>2595</v>
      </c>
      <c r="J44" s="459">
        <v>1228</v>
      </c>
      <c r="K44" s="424">
        <f t="shared" si="10"/>
        <v>0.47321772639691717</v>
      </c>
    </row>
    <row r="45" spans="1:11" ht="15" customHeight="1">
      <c r="A45" s="238">
        <v>8</v>
      </c>
      <c r="B45" s="239" t="s">
        <v>132</v>
      </c>
      <c r="C45" s="105">
        <v>4802</v>
      </c>
      <c r="D45" s="459">
        <v>2314</v>
      </c>
      <c r="E45" s="68">
        <f t="shared" si="8"/>
        <v>0.48188254893794252</v>
      </c>
      <c r="F45" s="105">
        <v>4802</v>
      </c>
      <c r="G45" s="459">
        <v>2314</v>
      </c>
      <c r="H45" s="68">
        <f t="shared" si="9"/>
        <v>0.48188254893794252</v>
      </c>
      <c r="I45" s="105">
        <v>4080</v>
      </c>
      <c r="J45" s="459">
        <v>2007</v>
      </c>
      <c r="K45" s="424">
        <f t="shared" si="10"/>
        <v>0.49191176470588233</v>
      </c>
    </row>
    <row r="46" spans="1:11" ht="15" customHeight="1">
      <c r="A46" s="238">
        <v>9</v>
      </c>
      <c r="B46" s="239" t="s">
        <v>133</v>
      </c>
      <c r="C46" s="105">
        <v>4100</v>
      </c>
      <c r="D46" s="459">
        <v>2071</v>
      </c>
      <c r="E46" s="68">
        <f t="shared" si="8"/>
        <v>0.5051219512195122</v>
      </c>
      <c r="F46" s="105">
        <v>4100</v>
      </c>
      <c r="G46" s="459">
        <v>2071</v>
      </c>
      <c r="H46" s="68">
        <f t="shared" si="9"/>
        <v>0.5051219512195122</v>
      </c>
      <c r="I46" s="105">
        <v>3412</v>
      </c>
      <c r="J46" s="459">
        <v>1771</v>
      </c>
      <c r="K46" s="424">
        <f t="shared" si="10"/>
        <v>0.51905041031652988</v>
      </c>
    </row>
    <row r="47" spans="1:11" ht="15" customHeight="1">
      <c r="A47" s="238">
        <v>10</v>
      </c>
      <c r="B47" s="239" t="s">
        <v>134</v>
      </c>
      <c r="C47" s="105">
        <v>4024</v>
      </c>
      <c r="D47" s="459">
        <v>1863</v>
      </c>
      <c r="E47" s="68">
        <f t="shared" si="8"/>
        <v>0.46297216699801191</v>
      </c>
      <c r="F47" s="105">
        <v>4024</v>
      </c>
      <c r="G47" s="459">
        <v>1863</v>
      </c>
      <c r="H47" s="68">
        <f t="shared" si="9"/>
        <v>0.46297216699801191</v>
      </c>
      <c r="I47" s="105">
        <v>3663</v>
      </c>
      <c r="J47" s="459">
        <v>1762</v>
      </c>
      <c r="K47" s="424">
        <f t="shared" si="10"/>
        <v>0.48102648102648105</v>
      </c>
    </row>
    <row r="48" spans="1:11" ht="15" customHeight="1">
      <c r="A48" s="238">
        <v>11</v>
      </c>
      <c r="B48" s="239" t="s">
        <v>135</v>
      </c>
      <c r="C48" s="105">
        <v>2951</v>
      </c>
      <c r="D48" s="459">
        <v>1487</v>
      </c>
      <c r="E48" s="68">
        <f t="shared" si="8"/>
        <v>0.5038969840731955</v>
      </c>
      <c r="F48" s="105">
        <v>2951</v>
      </c>
      <c r="G48" s="459">
        <v>1487</v>
      </c>
      <c r="H48" s="68">
        <f t="shared" si="9"/>
        <v>0.5038969840731955</v>
      </c>
      <c r="I48" s="105">
        <v>2524</v>
      </c>
      <c r="J48" s="459">
        <v>1339</v>
      </c>
      <c r="K48" s="424">
        <f t="shared" si="10"/>
        <v>0.53050713153724249</v>
      </c>
    </row>
    <row r="49" spans="1:11" s="40" customFormat="1" ht="15" customHeight="1">
      <c r="A49" s="242">
        <v>12</v>
      </c>
      <c r="B49" s="248" t="s">
        <v>82</v>
      </c>
      <c r="C49" s="28">
        <v>37682</v>
      </c>
      <c r="D49" s="460">
        <v>18576</v>
      </c>
      <c r="E49" s="68">
        <f t="shared" si="8"/>
        <v>0.49296746457194418</v>
      </c>
      <c r="F49" s="28">
        <v>37682</v>
      </c>
      <c r="G49" s="460">
        <v>18576</v>
      </c>
      <c r="H49" s="68">
        <f t="shared" si="9"/>
        <v>0.49296746457194418</v>
      </c>
      <c r="I49" s="28">
        <v>30431</v>
      </c>
      <c r="J49" s="460">
        <v>15220</v>
      </c>
      <c r="K49" s="424">
        <f t="shared" si="10"/>
        <v>0.50014787552167195</v>
      </c>
    </row>
    <row r="50" spans="1:11" ht="15" customHeight="1">
      <c r="A50" s="238">
        <v>13</v>
      </c>
      <c r="B50" s="239" t="s">
        <v>136</v>
      </c>
      <c r="C50" s="105">
        <v>1986</v>
      </c>
      <c r="D50" s="459">
        <v>934</v>
      </c>
      <c r="E50" s="68">
        <f t="shared" si="8"/>
        <v>0.47029204431017119</v>
      </c>
      <c r="F50" s="105">
        <v>1986</v>
      </c>
      <c r="G50" s="459">
        <v>934</v>
      </c>
      <c r="H50" s="68">
        <f t="shared" si="9"/>
        <v>0.47029204431017119</v>
      </c>
      <c r="I50" s="105">
        <v>1638</v>
      </c>
      <c r="J50" s="459">
        <v>788</v>
      </c>
      <c r="K50" s="424">
        <f t="shared" si="10"/>
        <v>0.48107448107448109</v>
      </c>
    </row>
    <row r="51" spans="1:11" ht="15" customHeight="1">
      <c r="A51" s="238">
        <v>14</v>
      </c>
      <c r="B51" s="239" t="s">
        <v>137</v>
      </c>
      <c r="C51" s="105">
        <v>2673</v>
      </c>
      <c r="D51" s="459">
        <v>1398</v>
      </c>
      <c r="E51" s="68">
        <f t="shared" si="8"/>
        <v>0.52300785634118963</v>
      </c>
      <c r="F51" s="105">
        <v>2673</v>
      </c>
      <c r="G51" s="459">
        <v>1398</v>
      </c>
      <c r="H51" s="68">
        <f t="shared" si="9"/>
        <v>0.52300785634118963</v>
      </c>
      <c r="I51" s="105">
        <v>2269</v>
      </c>
      <c r="J51" s="459">
        <v>1173</v>
      </c>
      <c r="K51" s="424">
        <f t="shared" si="10"/>
        <v>0.51696782723666812</v>
      </c>
    </row>
    <row r="52" spans="1:11" ht="15" customHeight="1">
      <c r="A52" s="238">
        <v>15</v>
      </c>
      <c r="B52" s="239" t="s">
        <v>138</v>
      </c>
      <c r="C52" s="105">
        <v>9589</v>
      </c>
      <c r="D52" s="459">
        <v>4384</v>
      </c>
      <c r="E52" s="68">
        <f t="shared" si="8"/>
        <v>0.45719053081656064</v>
      </c>
      <c r="F52" s="105">
        <v>9589</v>
      </c>
      <c r="G52" s="459">
        <v>4384</v>
      </c>
      <c r="H52" s="68">
        <f t="shared" si="9"/>
        <v>0.45719053081656064</v>
      </c>
      <c r="I52" s="105">
        <v>7820</v>
      </c>
      <c r="J52" s="459">
        <v>3798</v>
      </c>
      <c r="K52" s="424">
        <f t="shared" si="10"/>
        <v>0.48567774936061381</v>
      </c>
    </row>
    <row r="53" spans="1:11" ht="15" customHeight="1">
      <c r="A53" s="238">
        <v>16</v>
      </c>
      <c r="B53" s="239" t="s">
        <v>139</v>
      </c>
      <c r="C53" s="105">
        <v>2428</v>
      </c>
      <c r="D53" s="459">
        <v>1152</v>
      </c>
      <c r="E53" s="68">
        <f t="shared" si="8"/>
        <v>0.47446457990115321</v>
      </c>
      <c r="F53" s="105">
        <v>2428</v>
      </c>
      <c r="G53" s="459">
        <v>1152</v>
      </c>
      <c r="H53" s="68">
        <f t="shared" si="9"/>
        <v>0.47446457990115321</v>
      </c>
      <c r="I53" s="105">
        <v>1735</v>
      </c>
      <c r="J53" s="459">
        <v>881</v>
      </c>
      <c r="K53" s="424">
        <f t="shared" si="10"/>
        <v>0.50778097982708936</v>
      </c>
    </row>
    <row r="54" spans="1:11" ht="15" customHeight="1" thickBot="1">
      <c r="A54" s="249">
        <v>17</v>
      </c>
      <c r="B54" s="250" t="s">
        <v>140</v>
      </c>
      <c r="C54" s="106">
        <v>3613</v>
      </c>
      <c r="D54" s="461">
        <v>1686</v>
      </c>
      <c r="E54" s="71">
        <f t="shared" si="8"/>
        <v>0.46664821477996127</v>
      </c>
      <c r="F54" s="106">
        <v>3613</v>
      </c>
      <c r="G54" s="461">
        <v>1686</v>
      </c>
      <c r="H54" s="71">
        <f t="shared" si="9"/>
        <v>0.46664821477996127</v>
      </c>
      <c r="I54" s="106">
        <v>3152</v>
      </c>
      <c r="J54" s="461">
        <v>1543</v>
      </c>
      <c r="K54" s="444">
        <f t="shared" si="10"/>
        <v>0.4895304568527919</v>
      </c>
    </row>
    <row r="55" spans="1:11" ht="13.5" thickTop="1">
      <c r="B55" s="254"/>
      <c r="F55" s="255"/>
      <c r="G55" s="255"/>
      <c r="I55" s="462"/>
    </row>
    <row r="56" spans="1:11">
      <c r="F56" s="66"/>
      <c r="G56" s="66"/>
      <c r="I56" s="462"/>
    </row>
    <row r="57" spans="1:11">
      <c r="F57" s="66"/>
      <c r="G57" s="66"/>
      <c r="I57" s="462"/>
    </row>
    <row r="58" spans="1:11">
      <c r="I58" s="462"/>
    </row>
    <row r="59" spans="1:11">
      <c r="I59" s="462"/>
    </row>
    <row r="60" spans="1:11">
      <c r="I60" s="462"/>
    </row>
    <row r="61" spans="1:11">
      <c r="I61" s="462"/>
    </row>
    <row r="62" spans="1:11">
      <c r="I62" s="462"/>
    </row>
    <row r="63" spans="1:11">
      <c r="I63" s="462"/>
    </row>
    <row r="64" spans="1:11">
      <c r="I64" s="462"/>
    </row>
    <row r="65" spans="9:9">
      <c r="I65" s="462"/>
    </row>
    <row r="66" spans="9:9">
      <c r="I66" s="462"/>
    </row>
  </sheetData>
  <mergeCells count="15">
    <mergeCell ref="A1:K1"/>
    <mergeCell ref="B3:B4"/>
    <mergeCell ref="C3:D3"/>
    <mergeCell ref="E3:E4"/>
    <mergeCell ref="F3:G3"/>
    <mergeCell ref="K3:K4"/>
    <mergeCell ref="A2:K2"/>
    <mergeCell ref="A3:A4"/>
    <mergeCell ref="A18:B18"/>
    <mergeCell ref="A5:B5"/>
    <mergeCell ref="I3:J3"/>
    <mergeCell ref="H3:H4"/>
    <mergeCell ref="A6:B6"/>
    <mergeCell ref="A7:B7"/>
    <mergeCell ref="A12:B12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78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L55"/>
  <sheetViews>
    <sheetView zoomScaleNormal="100" zoomScaleSheetLayoutView="75" workbookViewId="0">
      <selection activeCell="P11" sqref="P11"/>
    </sheetView>
  </sheetViews>
  <sheetFormatPr defaultColWidth="3" defaultRowHeight="12.75"/>
  <cols>
    <col min="1" max="1" width="3.140625" style="447" customWidth="1"/>
    <col min="2" max="2" width="16.85546875" style="447" customWidth="1"/>
    <col min="3" max="5" width="11.140625" style="447" bestFit="1" customWidth="1"/>
    <col min="6" max="8" width="10.28515625" style="447" customWidth="1"/>
    <col min="9" max="9" width="11.28515625" style="447" customWidth="1"/>
    <col min="10" max="10" width="11" style="447" customWidth="1"/>
    <col min="11" max="11" width="11.28515625" style="447" customWidth="1"/>
    <col min="12" max="12" width="10.85546875" style="447" customWidth="1"/>
    <col min="13" max="16384" width="3" style="447"/>
  </cols>
  <sheetData>
    <row r="1" spans="1:12" s="446" customFormat="1" ht="15.75">
      <c r="A1" s="630" t="s">
        <v>147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12" ht="15.75" thickBot="1">
      <c r="A2" s="632" t="s">
        <v>86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14.25" customHeight="1" thickTop="1">
      <c r="A3" s="575" t="s">
        <v>87</v>
      </c>
      <c r="B3" s="631" t="s">
        <v>88</v>
      </c>
      <c r="C3" s="580" t="s">
        <v>178</v>
      </c>
      <c r="D3" s="580" t="s">
        <v>189</v>
      </c>
      <c r="E3" s="580" t="s">
        <v>246</v>
      </c>
      <c r="F3" s="580" t="s">
        <v>986</v>
      </c>
      <c r="G3" s="580" t="s">
        <v>1900</v>
      </c>
      <c r="H3" s="580" t="s">
        <v>1907</v>
      </c>
      <c r="I3" s="633" t="s">
        <v>142</v>
      </c>
      <c r="J3" s="634"/>
      <c r="K3" s="634"/>
      <c r="L3" s="635"/>
    </row>
    <row r="4" spans="1:12" ht="56.25" customHeight="1">
      <c r="A4" s="617"/>
      <c r="B4" s="602"/>
      <c r="C4" s="581"/>
      <c r="D4" s="581"/>
      <c r="E4" s="581"/>
      <c r="F4" s="581"/>
      <c r="G4" s="581"/>
      <c r="H4" s="581"/>
      <c r="I4" s="229" t="s">
        <v>1902</v>
      </c>
      <c r="J4" s="229" t="s">
        <v>1903</v>
      </c>
      <c r="K4" s="229" t="s">
        <v>1904</v>
      </c>
      <c r="L4" s="230" t="s">
        <v>1905</v>
      </c>
    </row>
    <row r="5" spans="1:12" s="97" customFormat="1" ht="24.95" customHeight="1">
      <c r="A5" s="586" t="s">
        <v>69</v>
      </c>
      <c r="B5" s="587"/>
      <c r="C5" s="448">
        <v>904143</v>
      </c>
      <c r="D5" s="448">
        <v>827004</v>
      </c>
      <c r="E5" s="448">
        <v>702971</v>
      </c>
      <c r="F5" s="448">
        <v>612426</v>
      </c>
      <c r="G5" s="448">
        <v>603592</v>
      </c>
      <c r="H5" s="448">
        <v>508298</v>
      </c>
      <c r="I5" s="26">
        <f>H5-G5</f>
        <v>-95294</v>
      </c>
      <c r="J5" s="399">
        <f>I5/G5</f>
        <v>-0.15787816935943486</v>
      </c>
      <c r="K5" s="26">
        <f>H5-F5</f>
        <v>-104128</v>
      </c>
      <c r="L5" s="33">
        <f t="shared" ref="L5:L13" si="0">K5/F5</f>
        <v>-0.17002543980823806</v>
      </c>
    </row>
    <row r="6" spans="1:12" s="96" customFormat="1" ht="27.95" customHeight="1">
      <c r="A6" s="588" t="s">
        <v>13</v>
      </c>
      <c r="B6" s="589"/>
      <c r="C6" s="435">
        <f>+C7+C12+C18+C23+C32+C37</f>
        <v>119076</v>
      </c>
      <c r="D6" s="82">
        <f>D7+D12+D18+D23+D32+D37</f>
        <v>110911</v>
      </c>
      <c r="E6" s="82">
        <f>E7+E12+E18+E23+E32+E37</f>
        <v>97060</v>
      </c>
      <c r="F6" s="82">
        <f>F7+F12+F18+F23+F32+F37</f>
        <v>87140</v>
      </c>
      <c r="G6" s="82">
        <f>G7+G12+G18+G23+G32+G37</f>
        <v>84361</v>
      </c>
      <c r="H6" s="82">
        <f>H7+H12+H18+H23+H32+H37</f>
        <v>73508</v>
      </c>
      <c r="I6" s="82">
        <f>SUM(I7+I12+I18+I23+I32+I37)</f>
        <v>-10853</v>
      </c>
      <c r="J6" s="449">
        <f>I6/G6</f>
        <v>-0.12864949443463211</v>
      </c>
      <c r="K6" s="82">
        <f>SUM(K7+K12+K18+K23+K32+K37)</f>
        <v>-13632</v>
      </c>
      <c r="L6" s="85">
        <f t="shared" si="0"/>
        <v>-0.15643791599724582</v>
      </c>
    </row>
    <row r="7" spans="1:12" s="451" customFormat="1" ht="17.100000000000001" customHeight="1">
      <c r="A7" s="560" t="s">
        <v>90</v>
      </c>
      <c r="B7" s="625"/>
      <c r="C7" s="436">
        <f t="shared" ref="C7:H7" si="1">SUM(C8:C11)</f>
        <v>12280</v>
      </c>
      <c r="D7" s="203">
        <f t="shared" si="1"/>
        <v>11591</v>
      </c>
      <c r="E7" s="203">
        <f t="shared" si="1"/>
        <v>10032</v>
      </c>
      <c r="F7" s="203">
        <f t="shared" si="1"/>
        <v>9442</v>
      </c>
      <c r="G7" s="203">
        <f t="shared" si="1"/>
        <v>8720</v>
      </c>
      <c r="H7" s="203">
        <f t="shared" si="1"/>
        <v>7353</v>
      </c>
      <c r="I7" s="203">
        <f>SUM(I8:I11)</f>
        <v>-1367</v>
      </c>
      <c r="J7" s="450">
        <f>I7/G7</f>
        <v>-0.15676605504587157</v>
      </c>
      <c r="K7" s="203">
        <f>SUM(K8:K11)</f>
        <v>-2089</v>
      </c>
      <c r="L7" s="237">
        <f t="shared" si="0"/>
        <v>-0.22124549883499259</v>
      </c>
    </row>
    <row r="8" spans="1:12" ht="15" customHeight="1">
      <c r="A8" s="307">
        <v>1</v>
      </c>
      <c r="B8" s="19" t="s">
        <v>14</v>
      </c>
      <c r="C8" s="105">
        <v>2690</v>
      </c>
      <c r="D8" s="105">
        <v>2548</v>
      </c>
      <c r="E8" s="105">
        <v>2382</v>
      </c>
      <c r="F8" s="105">
        <v>2243</v>
      </c>
      <c r="G8" s="48">
        <v>2121</v>
      </c>
      <c r="H8" s="105">
        <v>1698</v>
      </c>
      <c r="I8" s="205">
        <f>H8-G8</f>
        <v>-423</v>
      </c>
      <c r="J8" s="452">
        <f>I8/G8</f>
        <v>-0.19943422913719944</v>
      </c>
      <c r="K8" s="105">
        <f>H8-F8</f>
        <v>-545</v>
      </c>
      <c r="L8" s="424">
        <f t="shared" si="0"/>
        <v>-0.24297815425769059</v>
      </c>
    </row>
    <row r="9" spans="1:12" ht="15" customHeight="1">
      <c r="A9" s="307">
        <v>2</v>
      </c>
      <c r="B9" s="19" t="s">
        <v>15</v>
      </c>
      <c r="C9" s="105">
        <v>2700</v>
      </c>
      <c r="D9" s="105">
        <v>2620</v>
      </c>
      <c r="E9" s="105">
        <v>1989</v>
      </c>
      <c r="F9" s="105">
        <v>1799</v>
      </c>
      <c r="G9" s="48">
        <v>1587</v>
      </c>
      <c r="H9" s="105">
        <v>1390</v>
      </c>
      <c r="I9" s="205">
        <f>H9-G9</f>
        <v>-197</v>
      </c>
      <c r="J9" s="452">
        <f t="shared" ref="J9:J54" si="2">I9/G9</f>
        <v>-0.12413358538122243</v>
      </c>
      <c r="K9" s="105">
        <f>H9-F9</f>
        <v>-409</v>
      </c>
      <c r="L9" s="424">
        <f t="shared" si="0"/>
        <v>-0.2273485269594219</v>
      </c>
    </row>
    <row r="10" spans="1:12" ht="15" customHeight="1">
      <c r="A10" s="307">
        <v>3</v>
      </c>
      <c r="B10" s="19" t="s">
        <v>17</v>
      </c>
      <c r="C10" s="105">
        <v>4038</v>
      </c>
      <c r="D10" s="105">
        <v>3886</v>
      </c>
      <c r="E10" s="105">
        <v>3364</v>
      </c>
      <c r="F10" s="105">
        <v>3247</v>
      </c>
      <c r="G10" s="48">
        <v>2953</v>
      </c>
      <c r="H10" s="105">
        <v>2494</v>
      </c>
      <c r="I10" s="205">
        <f>H10-G10</f>
        <v>-459</v>
      </c>
      <c r="J10" s="452">
        <f t="shared" si="2"/>
        <v>-0.15543515069420927</v>
      </c>
      <c r="K10" s="105">
        <f>H10-F10</f>
        <v>-753</v>
      </c>
      <c r="L10" s="424">
        <f t="shared" si="0"/>
        <v>-0.23190637511549123</v>
      </c>
    </row>
    <row r="11" spans="1:12" ht="15" customHeight="1">
      <c r="A11" s="307">
        <v>4</v>
      </c>
      <c r="B11" s="19" t="s">
        <v>63</v>
      </c>
      <c r="C11" s="105">
        <v>2852</v>
      </c>
      <c r="D11" s="105">
        <v>2537</v>
      </c>
      <c r="E11" s="105">
        <v>2297</v>
      </c>
      <c r="F11" s="105">
        <v>2153</v>
      </c>
      <c r="G11" s="48">
        <v>2059</v>
      </c>
      <c r="H11" s="105">
        <v>1771</v>
      </c>
      <c r="I11" s="205">
        <f>H11-G11</f>
        <v>-288</v>
      </c>
      <c r="J11" s="452">
        <f t="shared" si="2"/>
        <v>-0.13987372510927634</v>
      </c>
      <c r="K11" s="105">
        <f>H11-F11</f>
        <v>-382</v>
      </c>
      <c r="L11" s="424">
        <f t="shared" si="0"/>
        <v>-0.17742684626103111</v>
      </c>
    </row>
    <row r="12" spans="1:12" s="446" customFormat="1" ht="17.100000000000001" customHeight="1">
      <c r="A12" s="582" t="s">
        <v>2</v>
      </c>
      <c r="B12" s="583"/>
      <c r="C12" s="436">
        <f t="shared" ref="C12:H12" si="3">SUM(C13:C17)</f>
        <v>14460</v>
      </c>
      <c r="D12" s="203">
        <f t="shared" si="3"/>
        <v>13369</v>
      </c>
      <c r="E12" s="203">
        <f t="shared" si="3"/>
        <v>11915</v>
      </c>
      <c r="F12" s="203">
        <f t="shared" si="3"/>
        <v>10850</v>
      </c>
      <c r="G12" s="203">
        <f t="shared" si="3"/>
        <v>10853</v>
      </c>
      <c r="H12" s="203">
        <f t="shared" si="3"/>
        <v>9619</v>
      </c>
      <c r="I12" s="203">
        <f>SUM(I13:I17)</f>
        <v>-1234</v>
      </c>
      <c r="J12" s="453">
        <f t="shared" si="2"/>
        <v>-0.11370128075186585</v>
      </c>
      <c r="K12" s="203">
        <f>SUM(K13:K17)</f>
        <v>-1231</v>
      </c>
      <c r="L12" s="237">
        <f t="shared" si="0"/>
        <v>-0.11345622119815668</v>
      </c>
    </row>
    <row r="13" spans="1:12" ht="15" customHeight="1">
      <c r="A13" s="307">
        <v>1</v>
      </c>
      <c r="B13" s="19" t="s">
        <v>19</v>
      </c>
      <c r="C13" s="105">
        <v>3334</v>
      </c>
      <c r="D13" s="105">
        <v>3114</v>
      </c>
      <c r="E13" s="105">
        <v>3023</v>
      </c>
      <c r="F13" s="105">
        <v>2595</v>
      </c>
      <c r="G13" s="48">
        <v>2610</v>
      </c>
      <c r="H13" s="105">
        <v>2488</v>
      </c>
      <c r="I13" s="205">
        <f>H13-G13</f>
        <v>-122</v>
      </c>
      <c r="J13" s="452">
        <f t="shared" si="2"/>
        <v>-4.674329501915709E-2</v>
      </c>
      <c r="K13" s="48">
        <f>H13-F13</f>
        <v>-107</v>
      </c>
      <c r="L13" s="424">
        <f t="shared" si="0"/>
        <v>-4.1233140655105971E-2</v>
      </c>
    </row>
    <row r="14" spans="1:12" s="454" customFormat="1" ht="15" customHeight="1">
      <c r="A14" s="308">
        <v>3</v>
      </c>
      <c r="B14" s="21" t="s">
        <v>21</v>
      </c>
      <c r="C14" s="28">
        <v>0</v>
      </c>
      <c r="D14" s="28">
        <v>0</v>
      </c>
      <c r="E14" s="28">
        <v>0</v>
      </c>
      <c r="F14" s="28">
        <v>0</v>
      </c>
      <c r="G14" s="69">
        <v>0</v>
      </c>
      <c r="H14" s="28">
        <v>0</v>
      </c>
      <c r="I14" s="211">
        <f>H14-G14</f>
        <v>0</v>
      </c>
      <c r="J14" s="452">
        <v>0</v>
      </c>
      <c r="K14" s="69">
        <f>H14-F14</f>
        <v>0</v>
      </c>
      <c r="L14" s="424">
        <v>0</v>
      </c>
    </row>
    <row r="15" spans="1:12" ht="15" customHeight="1">
      <c r="A15" s="307">
        <v>2</v>
      </c>
      <c r="B15" s="19" t="s">
        <v>20</v>
      </c>
      <c r="C15" s="105">
        <v>5644</v>
      </c>
      <c r="D15" s="105">
        <v>5301</v>
      </c>
      <c r="E15" s="105">
        <v>4564</v>
      </c>
      <c r="F15" s="105">
        <v>4287</v>
      </c>
      <c r="G15" s="48">
        <v>4467</v>
      </c>
      <c r="H15" s="105">
        <v>3813</v>
      </c>
      <c r="I15" s="205">
        <f>H15-G15</f>
        <v>-654</v>
      </c>
      <c r="J15" s="452">
        <f t="shared" si="2"/>
        <v>-0.14640698455339154</v>
      </c>
      <c r="K15" s="48">
        <f>H15-F15</f>
        <v>-474</v>
      </c>
      <c r="L15" s="424">
        <f>K15/F15</f>
        <v>-0.11056682995101469</v>
      </c>
    </row>
    <row r="16" spans="1:12" ht="15" customHeight="1">
      <c r="A16" s="307">
        <v>4</v>
      </c>
      <c r="B16" s="19" t="s">
        <v>22</v>
      </c>
      <c r="C16" s="105">
        <v>3264</v>
      </c>
      <c r="D16" s="105">
        <v>2786</v>
      </c>
      <c r="E16" s="105">
        <v>2427</v>
      </c>
      <c r="F16" s="105">
        <v>2290</v>
      </c>
      <c r="G16" s="48">
        <v>2112</v>
      </c>
      <c r="H16" s="105">
        <v>1907</v>
      </c>
      <c r="I16" s="205">
        <f>H16-G16</f>
        <v>-205</v>
      </c>
      <c r="J16" s="452">
        <f t="shared" si="2"/>
        <v>-9.7064393939393936E-2</v>
      </c>
      <c r="K16" s="48">
        <f>H16-F16</f>
        <v>-383</v>
      </c>
      <c r="L16" s="424">
        <f>K16/F16</f>
        <v>-0.16724890829694322</v>
      </c>
    </row>
    <row r="17" spans="1:12" ht="15" customHeight="1">
      <c r="A17" s="307">
        <v>5</v>
      </c>
      <c r="B17" s="19" t="s">
        <v>23</v>
      </c>
      <c r="C17" s="105">
        <v>2218</v>
      </c>
      <c r="D17" s="105">
        <v>2168</v>
      </c>
      <c r="E17" s="105">
        <v>1901</v>
      </c>
      <c r="F17" s="105">
        <v>1678</v>
      </c>
      <c r="G17" s="48">
        <v>1664</v>
      </c>
      <c r="H17" s="105">
        <v>1411</v>
      </c>
      <c r="I17" s="205">
        <f>H17-G17</f>
        <v>-253</v>
      </c>
      <c r="J17" s="452">
        <f t="shared" si="2"/>
        <v>-0.15204326923076922</v>
      </c>
      <c r="K17" s="48">
        <f>H17-F17</f>
        <v>-267</v>
      </c>
      <c r="L17" s="424">
        <f>K17/F17</f>
        <v>-0.15911799761620976</v>
      </c>
    </row>
    <row r="18" spans="1:12" s="446" customFormat="1" ht="17.100000000000001" customHeight="1">
      <c r="A18" s="560" t="s">
        <v>92</v>
      </c>
      <c r="B18" s="561"/>
      <c r="C18" s="436">
        <f t="shared" ref="C18:I18" si="4">SUM(C19:C22)</f>
        <v>12570</v>
      </c>
      <c r="D18" s="203">
        <f t="shared" si="4"/>
        <v>11946</v>
      </c>
      <c r="E18" s="203">
        <f t="shared" si="4"/>
        <v>10438</v>
      </c>
      <c r="F18" s="203">
        <f t="shared" si="4"/>
        <v>9791</v>
      </c>
      <c r="G18" s="203">
        <f t="shared" si="4"/>
        <v>9718</v>
      </c>
      <c r="H18" s="203">
        <f t="shared" si="4"/>
        <v>8346</v>
      </c>
      <c r="I18" s="203">
        <f t="shared" si="4"/>
        <v>-1372</v>
      </c>
      <c r="J18" s="453">
        <f t="shared" si="2"/>
        <v>-0.14118131302737189</v>
      </c>
      <c r="K18" s="203">
        <f>SUM(K19:K22)</f>
        <v>-1445</v>
      </c>
      <c r="L18" s="237">
        <f>K18/F18</f>
        <v>-0.14758451639260545</v>
      </c>
    </row>
    <row r="19" spans="1:12" ht="15" customHeight="1">
      <c r="A19" s="307">
        <v>1</v>
      </c>
      <c r="B19" s="19" t="s">
        <v>24</v>
      </c>
      <c r="C19" s="105">
        <v>2504</v>
      </c>
      <c r="D19" s="105">
        <v>2334</v>
      </c>
      <c r="E19" s="105">
        <v>2008</v>
      </c>
      <c r="F19" s="105">
        <v>1947</v>
      </c>
      <c r="G19" s="48">
        <v>2005</v>
      </c>
      <c r="H19" s="105">
        <v>1715</v>
      </c>
      <c r="I19" s="205">
        <f>H19-G19</f>
        <v>-290</v>
      </c>
      <c r="J19" s="452">
        <f t="shared" si="2"/>
        <v>-0.14463840399002495</v>
      </c>
      <c r="K19" s="48">
        <f>H19-F19</f>
        <v>-232</v>
      </c>
      <c r="L19" s="424">
        <f>K19/F19</f>
        <v>-0.11915767847971238</v>
      </c>
    </row>
    <row r="20" spans="1:12" s="454" customFormat="1" ht="15" customHeight="1">
      <c r="A20" s="308">
        <v>3</v>
      </c>
      <c r="B20" s="21" t="s">
        <v>26</v>
      </c>
      <c r="C20" s="28">
        <v>0</v>
      </c>
      <c r="D20" s="28">
        <v>0</v>
      </c>
      <c r="E20" s="28">
        <v>0</v>
      </c>
      <c r="F20" s="28">
        <v>0</v>
      </c>
      <c r="G20" s="69">
        <v>0</v>
      </c>
      <c r="H20" s="28">
        <v>0</v>
      </c>
      <c r="I20" s="211">
        <f>H20-G20</f>
        <v>0</v>
      </c>
      <c r="J20" s="452">
        <v>0</v>
      </c>
      <c r="K20" s="211">
        <f>H20-F20</f>
        <v>0</v>
      </c>
      <c r="L20" s="424">
        <v>0</v>
      </c>
    </row>
    <row r="21" spans="1:12" ht="15" customHeight="1">
      <c r="A21" s="307">
        <v>2</v>
      </c>
      <c r="B21" s="19" t="s">
        <v>25</v>
      </c>
      <c r="C21" s="105">
        <v>7133</v>
      </c>
      <c r="D21" s="105">
        <v>6900</v>
      </c>
      <c r="E21" s="105">
        <v>5886</v>
      </c>
      <c r="F21" s="105">
        <v>5377</v>
      </c>
      <c r="G21" s="48">
        <v>5197</v>
      </c>
      <c r="H21" s="105">
        <v>4476</v>
      </c>
      <c r="I21" s="205">
        <f>H21-G21</f>
        <v>-721</v>
      </c>
      <c r="J21" s="452">
        <f t="shared" si="2"/>
        <v>-0.13873388493361555</v>
      </c>
      <c r="K21" s="48">
        <f>H21-F21</f>
        <v>-901</v>
      </c>
      <c r="L21" s="424">
        <f>K21/F21</f>
        <v>-0.16756555700204576</v>
      </c>
    </row>
    <row r="22" spans="1:12" ht="15" customHeight="1">
      <c r="A22" s="307">
        <v>4</v>
      </c>
      <c r="B22" s="19" t="s">
        <v>27</v>
      </c>
      <c r="C22" s="105">
        <v>2933</v>
      </c>
      <c r="D22" s="105">
        <v>2712</v>
      </c>
      <c r="E22" s="105">
        <v>2544</v>
      </c>
      <c r="F22" s="105">
        <v>2467</v>
      </c>
      <c r="G22" s="48">
        <v>2516</v>
      </c>
      <c r="H22" s="105">
        <v>2155</v>
      </c>
      <c r="I22" s="205">
        <f>H22-G22</f>
        <v>-361</v>
      </c>
      <c r="J22" s="452">
        <f t="shared" si="2"/>
        <v>-0.14348171701112877</v>
      </c>
      <c r="K22" s="48">
        <f>H22-F22</f>
        <v>-312</v>
      </c>
      <c r="L22" s="424">
        <f>K22/F22</f>
        <v>-0.12646939602756385</v>
      </c>
    </row>
    <row r="23" spans="1:12" s="446" customFormat="1" ht="17.100000000000001" customHeight="1">
      <c r="A23" s="582" t="s">
        <v>93</v>
      </c>
      <c r="B23" s="583"/>
      <c r="C23" s="436">
        <f t="shared" ref="C23:H23" si="5">SUM(C24:C31)</f>
        <v>32098</v>
      </c>
      <c r="D23" s="203">
        <f t="shared" si="5"/>
        <v>30017</v>
      </c>
      <c r="E23" s="203">
        <f t="shared" si="5"/>
        <v>26550</v>
      </c>
      <c r="F23" s="203">
        <f t="shared" si="5"/>
        <v>24181</v>
      </c>
      <c r="G23" s="203">
        <f t="shared" si="5"/>
        <v>23896</v>
      </c>
      <c r="H23" s="203">
        <f t="shared" si="5"/>
        <v>20893</v>
      </c>
      <c r="I23" s="203">
        <f>SUM(I24:I31)</f>
        <v>-3003</v>
      </c>
      <c r="J23" s="453">
        <f t="shared" si="2"/>
        <v>-0.12566956812855709</v>
      </c>
      <c r="K23" s="203">
        <f>SUM(K24:K31)</f>
        <v>-3288</v>
      </c>
      <c r="L23" s="237">
        <f>K23/F23</f>
        <v>-0.13597452545386873</v>
      </c>
    </row>
    <row r="24" spans="1:12" ht="15" customHeight="1">
      <c r="A24" s="307">
        <v>1</v>
      </c>
      <c r="B24" s="19" t="s">
        <v>28</v>
      </c>
      <c r="C24" s="105">
        <v>1538</v>
      </c>
      <c r="D24" s="105">
        <v>1320</v>
      </c>
      <c r="E24" s="105">
        <v>1079</v>
      </c>
      <c r="F24" s="105">
        <v>1045</v>
      </c>
      <c r="G24" s="48">
        <v>1029</v>
      </c>
      <c r="H24" s="105">
        <v>863</v>
      </c>
      <c r="I24" s="205">
        <f t="shared" ref="I24:I31" si="6">H24-G24</f>
        <v>-166</v>
      </c>
      <c r="J24" s="452">
        <f t="shared" si="2"/>
        <v>-0.16132167152575316</v>
      </c>
      <c r="K24" s="48">
        <f t="shared" ref="K24:K31" si="7">H24-F24</f>
        <v>-182</v>
      </c>
      <c r="L24" s="424">
        <f t="shared" ref="L24:L31" si="8">K24/F24</f>
        <v>-0.17416267942583732</v>
      </c>
    </row>
    <row r="25" spans="1:12" ht="15" customHeight="1">
      <c r="A25" s="307">
        <v>2</v>
      </c>
      <c r="B25" s="19" t="s">
        <v>29</v>
      </c>
      <c r="C25" s="105">
        <v>3560</v>
      </c>
      <c r="D25" s="105">
        <v>3129</v>
      </c>
      <c r="E25" s="105">
        <v>2656</v>
      </c>
      <c r="F25" s="105">
        <v>2494</v>
      </c>
      <c r="G25" s="48">
        <v>2406</v>
      </c>
      <c r="H25" s="105">
        <v>2112</v>
      </c>
      <c r="I25" s="205">
        <f t="shared" si="6"/>
        <v>-294</v>
      </c>
      <c r="J25" s="452">
        <f t="shared" si="2"/>
        <v>-0.12219451371571072</v>
      </c>
      <c r="K25" s="48">
        <f t="shared" si="7"/>
        <v>-382</v>
      </c>
      <c r="L25" s="424">
        <f t="shared" si="8"/>
        <v>-0.15316760224538895</v>
      </c>
    </row>
    <row r="26" spans="1:12" ht="15" customHeight="1">
      <c r="A26" s="307">
        <v>3</v>
      </c>
      <c r="B26" s="19" t="s">
        <v>30</v>
      </c>
      <c r="C26" s="105">
        <v>2163</v>
      </c>
      <c r="D26" s="105">
        <v>1974</v>
      </c>
      <c r="E26" s="105">
        <v>1804</v>
      </c>
      <c r="F26" s="105">
        <v>1703</v>
      </c>
      <c r="G26" s="48">
        <v>1796</v>
      </c>
      <c r="H26" s="105">
        <v>1489</v>
      </c>
      <c r="I26" s="205">
        <f t="shared" si="6"/>
        <v>-307</v>
      </c>
      <c r="J26" s="452">
        <f t="shared" si="2"/>
        <v>-0.17093541202672605</v>
      </c>
      <c r="K26" s="48">
        <f t="shared" si="7"/>
        <v>-214</v>
      </c>
      <c r="L26" s="424">
        <f t="shared" si="8"/>
        <v>-0.12566059894304168</v>
      </c>
    </row>
    <row r="27" spans="1:12" ht="15" customHeight="1">
      <c r="A27" s="307">
        <v>4</v>
      </c>
      <c r="B27" s="19" t="s">
        <v>113</v>
      </c>
      <c r="C27" s="105">
        <v>4726</v>
      </c>
      <c r="D27" s="105">
        <v>4464</v>
      </c>
      <c r="E27" s="105">
        <v>4062</v>
      </c>
      <c r="F27" s="105">
        <v>3842</v>
      </c>
      <c r="G27" s="48">
        <v>3781</v>
      </c>
      <c r="H27" s="105">
        <v>3366</v>
      </c>
      <c r="I27" s="205">
        <f t="shared" si="6"/>
        <v>-415</v>
      </c>
      <c r="J27" s="452">
        <f t="shared" si="2"/>
        <v>-0.10975932293044169</v>
      </c>
      <c r="K27" s="48">
        <f t="shared" si="7"/>
        <v>-476</v>
      </c>
      <c r="L27" s="424">
        <f t="shared" si="8"/>
        <v>-0.12389380530973451</v>
      </c>
    </row>
    <row r="28" spans="1:12" s="454" customFormat="1" ht="15" customHeight="1">
      <c r="A28" s="308">
        <v>6</v>
      </c>
      <c r="B28" s="21" t="s">
        <v>115</v>
      </c>
      <c r="C28" s="28">
        <v>0</v>
      </c>
      <c r="D28" s="28">
        <v>0</v>
      </c>
      <c r="E28" s="28">
        <v>0</v>
      </c>
      <c r="F28" s="28">
        <v>0</v>
      </c>
      <c r="G28" s="69">
        <v>0</v>
      </c>
      <c r="H28" s="28">
        <v>0</v>
      </c>
      <c r="I28" s="211">
        <f t="shared" si="6"/>
        <v>0</v>
      </c>
      <c r="J28" s="452">
        <v>0</v>
      </c>
      <c r="K28" s="69">
        <f t="shared" si="7"/>
        <v>0</v>
      </c>
      <c r="L28" s="424">
        <v>0</v>
      </c>
    </row>
    <row r="29" spans="1:12" ht="15" customHeight="1">
      <c r="A29" s="307">
        <v>5</v>
      </c>
      <c r="B29" s="19" t="s">
        <v>31</v>
      </c>
      <c r="C29" s="105">
        <v>13349</v>
      </c>
      <c r="D29" s="105">
        <v>12658</v>
      </c>
      <c r="E29" s="105">
        <v>11286</v>
      </c>
      <c r="F29" s="105">
        <v>10214</v>
      </c>
      <c r="G29" s="48">
        <v>9862</v>
      </c>
      <c r="H29" s="105">
        <v>8910</v>
      </c>
      <c r="I29" s="205">
        <f t="shared" si="6"/>
        <v>-952</v>
      </c>
      <c r="J29" s="452">
        <f t="shared" si="2"/>
        <v>-9.6532143581423646E-2</v>
      </c>
      <c r="K29" s="48">
        <f t="shared" si="7"/>
        <v>-1304</v>
      </c>
      <c r="L29" s="424">
        <f t="shared" si="8"/>
        <v>-0.12766790679459566</v>
      </c>
    </row>
    <row r="30" spans="1:12" ht="15" customHeight="1">
      <c r="A30" s="307">
        <v>7</v>
      </c>
      <c r="B30" s="19" t="s">
        <v>32</v>
      </c>
      <c r="C30" s="105">
        <v>4317</v>
      </c>
      <c r="D30" s="105">
        <v>4181</v>
      </c>
      <c r="E30" s="105">
        <v>3519</v>
      </c>
      <c r="F30" s="105">
        <v>3097</v>
      </c>
      <c r="G30" s="48">
        <v>3239</v>
      </c>
      <c r="H30" s="105">
        <v>2842</v>
      </c>
      <c r="I30" s="205">
        <f t="shared" si="6"/>
        <v>-397</v>
      </c>
      <c r="J30" s="452">
        <f t="shared" si="2"/>
        <v>-0.12256869404137079</v>
      </c>
      <c r="K30" s="48">
        <f t="shared" si="7"/>
        <v>-255</v>
      </c>
      <c r="L30" s="424">
        <f t="shared" si="8"/>
        <v>-8.2337746206005813E-2</v>
      </c>
    </row>
    <row r="31" spans="1:12" ht="15" customHeight="1">
      <c r="A31" s="307">
        <v>8</v>
      </c>
      <c r="B31" s="19" t="s">
        <v>33</v>
      </c>
      <c r="C31" s="105">
        <v>2445</v>
      </c>
      <c r="D31" s="105">
        <v>2291</v>
      </c>
      <c r="E31" s="105">
        <v>2144</v>
      </c>
      <c r="F31" s="105">
        <v>1786</v>
      </c>
      <c r="G31" s="48">
        <v>1783</v>
      </c>
      <c r="H31" s="105">
        <v>1311</v>
      </c>
      <c r="I31" s="205">
        <f t="shared" si="6"/>
        <v>-472</v>
      </c>
      <c r="J31" s="452">
        <f t="shared" si="2"/>
        <v>-0.26472237801458215</v>
      </c>
      <c r="K31" s="48">
        <f t="shared" si="7"/>
        <v>-475</v>
      </c>
      <c r="L31" s="424">
        <f t="shared" si="8"/>
        <v>-0.26595744680851063</v>
      </c>
    </row>
    <row r="32" spans="1:12" s="446" customFormat="1" ht="17.100000000000001" customHeight="1">
      <c r="A32" s="560" t="s">
        <v>5</v>
      </c>
      <c r="B32" s="561"/>
      <c r="C32" s="436">
        <f t="shared" ref="C32:H32" si="9">SUM(C33:C36)</f>
        <v>6299</v>
      </c>
      <c r="D32" s="203">
        <f t="shared" si="9"/>
        <v>5819</v>
      </c>
      <c r="E32" s="203">
        <f t="shared" si="9"/>
        <v>4896</v>
      </c>
      <c r="F32" s="203">
        <f t="shared" si="9"/>
        <v>4290</v>
      </c>
      <c r="G32" s="203">
        <f t="shared" si="9"/>
        <v>4236</v>
      </c>
      <c r="H32" s="203">
        <f t="shared" si="9"/>
        <v>3584</v>
      </c>
      <c r="I32" s="203">
        <f>SUM(I33:I36)</f>
        <v>-652</v>
      </c>
      <c r="J32" s="453">
        <f t="shared" si="2"/>
        <v>-0.15391879131255901</v>
      </c>
      <c r="K32" s="203">
        <f>SUM(K33:K36)</f>
        <v>-706</v>
      </c>
      <c r="L32" s="237">
        <f>K32/F32</f>
        <v>-0.16456876456876457</v>
      </c>
    </row>
    <row r="33" spans="1:12" ht="15" customHeight="1">
      <c r="A33" s="307">
        <v>1</v>
      </c>
      <c r="B33" s="19" t="s">
        <v>121</v>
      </c>
      <c r="C33" s="105">
        <v>1364</v>
      </c>
      <c r="D33" s="105">
        <v>1150</v>
      </c>
      <c r="E33" s="105">
        <v>1071</v>
      </c>
      <c r="F33" s="105">
        <v>969</v>
      </c>
      <c r="G33" s="48">
        <v>967</v>
      </c>
      <c r="H33" s="105">
        <v>742</v>
      </c>
      <c r="I33" s="205">
        <f>H33-G33</f>
        <v>-225</v>
      </c>
      <c r="J33" s="452">
        <f t="shared" si="2"/>
        <v>-0.23267838676318511</v>
      </c>
      <c r="K33" s="48">
        <f>H33-F33</f>
        <v>-227</v>
      </c>
      <c r="L33" s="424">
        <f>K33/F33</f>
        <v>-0.23426212590299278</v>
      </c>
    </row>
    <row r="34" spans="1:12" s="454" customFormat="1" ht="15" customHeight="1">
      <c r="A34" s="308">
        <v>3</v>
      </c>
      <c r="B34" s="21" t="s">
        <v>123</v>
      </c>
      <c r="C34" s="28">
        <v>0</v>
      </c>
      <c r="D34" s="28">
        <v>0</v>
      </c>
      <c r="E34" s="28">
        <v>0</v>
      </c>
      <c r="F34" s="28">
        <v>0</v>
      </c>
      <c r="G34" s="69">
        <v>0</v>
      </c>
      <c r="H34" s="28">
        <v>0</v>
      </c>
      <c r="I34" s="211">
        <f>H34-G34</f>
        <v>0</v>
      </c>
      <c r="J34" s="452">
        <v>0</v>
      </c>
      <c r="K34" s="69">
        <f>H34-F34</f>
        <v>0</v>
      </c>
      <c r="L34" s="424">
        <v>0</v>
      </c>
    </row>
    <row r="35" spans="1:12" ht="15" customHeight="1">
      <c r="A35" s="307">
        <v>2</v>
      </c>
      <c r="B35" s="19" t="s">
        <v>34</v>
      </c>
      <c r="C35" s="105">
        <v>3524</v>
      </c>
      <c r="D35" s="105">
        <v>3293</v>
      </c>
      <c r="E35" s="105">
        <v>2578</v>
      </c>
      <c r="F35" s="105">
        <v>2296</v>
      </c>
      <c r="G35" s="48">
        <v>2246</v>
      </c>
      <c r="H35" s="105">
        <v>2062</v>
      </c>
      <c r="I35" s="205">
        <f>H35-G35</f>
        <v>-184</v>
      </c>
      <c r="J35" s="452">
        <f t="shared" si="2"/>
        <v>-8.1923419412288506E-2</v>
      </c>
      <c r="K35" s="48">
        <f>H35-F35</f>
        <v>-234</v>
      </c>
      <c r="L35" s="424">
        <f>K35/F35</f>
        <v>-0.1019163763066202</v>
      </c>
    </row>
    <row r="36" spans="1:12" ht="15" customHeight="1">
      <c r="A36" s="307">
        <v>4</v>
      </c>
      <c r="B36" s="19" t="s">
        <v>35</v>
      </c>
      <c r="C36" s="105">
        <v>1411</v>
      </c>
      <c r="D36" s="105">
        <v>1376</v>
      </c>
      <c r="E36" s="105">
        <v>1247</v>
      </c>
      <c r="F36" s="105">
        <v>1025</v>
      </c>
      <c r="G36" s="48">
        <v>1023</v>
      </c>
      <c r="H36" s="105">
        <v>780</v>
      </c>
      <c r="I36" s="205">
        <f>H36-G36</f>
        <v>-243</v>
      </c>
      <c r="J36" s="452">
        <f t="shared" si="2"/>
        <v>-0.23753665689149561</v>
      </c>
      <c r="K36" s="48">
        <f>H36-F36</f>
        <v>-245</v>
      </c>
      <c r="L36" s="424">
        <f>K36/F36</f>
        <v>-0.23902439024390243</v>
      </c>
    </row>
    <row r="37" spans="1:12" s="446" customFormat="1" ht="17.100000000000001" customHeight="1">
      <c r="A37" s="582" t="s">
        <v>52</v>
      </c>
      <c r="B37" s="583"/>
      <c r="C37" s="436">
        <f t="shared" ref="C37:H37" si="10">SUM(C38:C54)</f>
        <v>41369</v>
      </c>
      <c r="D37" s="203">
        <f t="shared" si="10"/>
        <v>38169</v>
      </c>
      <c r="E37" s="203">
        <f t="shared" si="10"/>
        <v>33229</v>
      </c>
      <c r="F37" s="203">
        <f t="shared" si="10"/>
        <v>28586</v>
      </c>
      <c r="G37" s="203">
        <f t="shared" si="10"/>
        <v>26938</v>
      </c>
      <c r="H37" s="203">
        <f t="shared" si="10"/>
        <v>23713</v>
      </c>
      <c r="I37" s="203">
        <f>SUM(I38:I54)</f>
        <v>-3225</v>
      </c>
      <c r="J37" s="453">
        <f t="shared" si="2"/>
        <v>-0.11971935555720543</v>
      </c>
      <c r="K37" s="203">
        <f>SUM(K38:K54)</f>
        <v>-4873</v>
      </c>
      <c r="L37" s="237">
        <f>K37/F37</f>
        <v>-0.17046806128874273</v>
      </c>
    </row>
    <row r="38" spans="1:12" ht="15" customHeight="1">
      <c r="A38" s="307">
        <v>1</v>
      </c>
      <c r="B38" s="19" t="s">
        <v>36</v>
      </c>
      <c r="C38" s="105">
        <v>4252</v>
      </c>
      <c r="D38" s="105">
        <v>4212</v>
      </c>
      <c r="E38" s="105">
        <v>3876</v>
      </c>
      <c r="F38" s="105">
        <v>3529</v>
      </c>
      <c r="G38" s="48">
        <v>3259</v>
      </c>
      <c r="H38" s="105">
        <v>2841</v>
      </c>
      <c r="I38" s="205">
        <f t="shared" ref="I38:I54" si="11">H38-G38</f>
        <v>-418</v>
      </c>
      <c r="J38" s="452">
        <f t="shared" si="2"/>
        <v>-0.12826020251610923</v>
      </c>
      <c r="K38" s="48">
        <f t="shared" ref="K38:K54" si="12">H38-F38</f>
        <v>-688</v>
      </c>
      <c r="L38" s="424">
        <f t="shared" ref="L38:L54" si="13">K38/F38</f>
        <v>-0.19495607820912439</v>
      </c>
    </row>
    <row r="39" spans="1:12" ht="15" customHeight="1">
      <c r="A39" s="307">
        <v>2</v>
      </c>
      <c r="B39" s="19" t="s">
        <v>37</v>
      </c>
      <c r="C39" s="105">
        <v>1161</v>
      </c>
      <c r="D39" s="105">
        <v>1032</v>
      </c>
      <c r="E39" s="105">
        <v>917</v>
      </c>
      <c r="F39" s="105">
        <v>838</v>
      </c>
      <c r="G39" s="48">
        <v>665</v>
      </c>
      <c r="H39" s="105">
        <v>587</v>
      </c>
      <c r="I39" s="205">
        <f t="shared" si="11"/>
        <v>-78</v>
      </c>
      <c r="J39" s="452">
        <f t="shared" si="2"/>
        <v>-0.11729323308270677</v>
      </c>
      <c r="K39" s="48">
        <f t="shared" si="12"/>
        <v>-251</v>
      </c>
      <c r="L39" s="424">
        <f t="shared" si="13"/>
        <v>-0.29952267303102625</v>
      </c>
    </row>
    <row r="40" spans="1:12" ht="15" customHeight="1">
      <c r="A40" s="307">
        <v>3</v>
      </c>
      <c r="B40" s="19" t="s">
        <v>38</v>
      </c>
      <c r="C40" s="105">
        <v>2192</v>
      </c>
      <c r="D40" s="105">
        <v>1828</v>
      </c>
      <c r="E40" s="105">
        <v>1404</v>
      </c>
      <c r="F40" s="105">
        <v>1181</v>
      </c>
      <c r="G40" s="48">
        <v>892</v>
      </c>
      <c r="H40" s="105">
        <v>676</v>
      </c>
      <c r="I40" s="205">
        <f t="shared" si="11"/>
        <v>-216</v>
      </c>
      <c r="J40" s="452">
        <f t="shared" si="2"/>
        <v>-0.24215246636771301</v>
      </c>
      <c r="K40" s="48">
        <f t="shared" si="12"/>
        <v>-505</v>
      </c>
      <c r="L40" s="424">
        <f t="shared" si="13"/>
        <v>-0.42760372565622357</v>
      </c>
    </row>
    <row r="41" spans="1:12" ht="15" customHeight="1">
      <c r="A41" s="307">
        <v>4</v>
      </c>
      <c r="B41" s="19" t="s">
        <v>39</v>
      </c>
      <c r="C41" s="105">
        <v>2213</v>
      </c>
      <c r="D41" s="105">
        <v>2227</v>
      </c>
      <c r="E41" s="105">
        <v>1946</v>
      </c>
      <c r="F41" s="105">
        <v>1774</v>
      </c>
      <c r="G41" s="48">
        <v>1637</v>
      </c>
      <c r="H41" s="105">
        <v>1460</v>
      </c>
      <c r="I41" s="205">
        <f t="shared" si="11"/>
        <v>-177</v>
      </c>
      <c r="J41" s="452">
        <f t="shared" si="2"/>
        <v>-0.10812461820403177</v>
      </c>
      <c r="K41" s="48">
        <f t="shared" si="12"/>
        <v>-314</v>
      </c>
      <c r="L41" s="424">
        <f t="shared" si="13"/>
        <v>-0.17700112739571588</v>
      </c>
    </row>
    <row r="42" spans="1:12" ht="15" customHeight="1">
      <c r="A42" s="307">
        <v>5</v>
      </c>
      <c r="B42" s="19" t="s">
        <v>70</v>
      </c>
      <c r="C42" s="105">
        <v>3390</v>
      </c>
      <c r="D42" s="105">
        <v>2944</v>
      </c>
      <c r="E42" s="105">
        <v>2372</v>
      </c>
      <c r="F42" s="105">
        <v>2029</v>
      </c>
      <c r="G42" s="48">
        <v>1711</v>
      </c>
      <c r="H42" s="105">
        <v>1499</v>
      </c>
      <c r="I42" s="205">
        <f t="shared" si="11"/>
        <v>-212</v>
      </c>
      <c r="J42" s="452">
        <f t="shared" si="2"/>
        <v>-0.12390414962010521</v>
      </c>
      <c r="K42" s="48">
        <f t="shared" si="12"/>
        <v>-530</v>
      </c>
      <c r="L42" s="424">
        <f t="shared" si="13"/>
        <v>-0.26121241991128635</v>
      </c>
    </row>
    <row r="43" spans="1:12" ht="15" customHeight="1">
      <c r="A43" s="307">
        <v>6</v>
      </c>
      <c r="B43" s="19" t="s">
        <v>40</v>
      </c>
      <c r="C43" s="105">
        <v>1832</v>
      </c>
      <c r="D43" s="105">
        <v>1779</v>
      </c>
      <c r="E43" s="105">
        <v>1532</v>
      </c>
      <c r="F43" s="105">
        <v>1392</v>
      </c>
      <c r="G43" s="48">
        <v>1257</v>
      </c>
      <c r="H43" s="105">
        <v>1128</v>
      </c>
      <c r="I43" s="205">
        <f t="shared" si="11"/>
        <v>-129</v>
      </c>
      <c r="J43" s="452">
        <f t="shared" si="2"/>
        <v>-0.1026252983293556</v>
      </c>
      <c r="K43" s="48">
        <f t="shared" si="12"/>
        <v>-264</v>
      </c>
      <c r="L43" s="424">
        <f t="shared" si="13"/>
        <v>-0.18965517241379309</v>
      </c>
    </row>
    <row r="44" spans="1:12" ht="15" customHeight="1">
      <c r="A44" s="307">
        <v>7</v>
      </c>
      <c r="B44" s="19" t="s">
        <v>41</v>
      </c>
      <c r="C44" s="105">
        <v>1552</v>
      </c>
      <c r="D44" s="105">
        <v>1344</v>
      </c>
      <c r="E44" s="105">
        <v>1158</v>
      </c>
      <c r="F44" s="105">
        <v>1024</v>
      </c>
      <c r="G44" s="48">
        <v>989</v>
      </c>
      <c r="H44" s="105">
        <v>854</v>
      </c>
      <c r="I44" s="205">
        <f t="shared" si="11"/>
        <v>-135</v>
      </c>
      <c r="J44" s="452">
        <f t="shared" si="2"/>
        <v>-0.1365015166835187</v>
      </c>
      <c r="K44" s="48">
        <f t="shared" si="12"/>
        <v>-170</v>
      </c>
      <c r="L44" s="424">
        <f t="shared" si="13"/>
        <v>-0.166015625</v>
      </c>
    </row>
    <row r="45" spans="1:12" ht="15" customHeight="1">
      <c r="A45" s="307">
        <v>8</v>
      </c>
      <c r="B45" s="19" t="s">
        <v>42</v>
      </c>
      <c r="C45" s="105">
        <v>3272</v>
      </c>
      <c r="D45" s="105">
        <v>3095</v>
      </c>
      <c r="E45" s="105">
        <v>2827</v>
      </c>
      <c r="F45" s="105">
        <v>2612</v>
      </c>
      <c r="G45" s="48">
        <v>2452</v>
      </c>
      <c r="H45" s="105">
        <v>2190</v>
      </c>
      <c r="I45" s="205">
        <f t="shared" si="11"/>
        <v>-262</v>
      </c>
      <c r="J45" s="452">
        <f t="shared" si="2"/>
        <v>-0.1068515497553018</v>
      </c>
      <c r="K45" s="48">
        <f t="shared" si="12"/>
        <v>-422</v>
      </c>
      <c r="L45" s="424">
        <f t="shared" si="13"/>
        <v>-0.16156202143950996</v>
      </c>
    </row>
    <row r="46" spans="1:12" ht="15" customHeight="1">
      <c r="A46" s="307">
        <v>9</v>
      </c>
      <c r="B46" s="19" t="s">
        <v>43</v>
      </c>
      <c r="C46" s="105">
        <v>1895</v>
      </c>
      <c r="D46" s="105">
        <v>1812</v>
      </c>
      <c r="E46" s="105">
        <v>1574</v>
      </c>
      <c r="F46" s="105">
        <v>1478</v>
      </c>
      <c r="G46" s="48">
        <v>1313</v>
      </c>
      <c r="H46" s="105">
        <v>1186</v>
      </c>
      <c r="I46" s="205">
        <f t="shared" si="11"/>
        <v>-127</v>
      </c>
      <c r="J46" s="452">
        <f t="shared" si="2"/>
        <v>-9.6725057121096719E-2</v>
      </c>
      <c r="K46" s="48">
        <f t="shared" si="12"/>
        <v>-292</v>
      </c>
      <c r="L46" s="424">
        <f t="shared" si="13"/>
        <v>-0.19756427604871449</v>
      </c>
    </row>
    <row r="47" spans="1:12" ht="15" customHeight="1">
      <c r="A47" s="307">
        <v>10</v>
      </c>
      <c r="B47" s="19" t="s">
        <v>44</v>
      </c>
      <c r="C47" s="105">
        <v>2829</v>
      </c>
      <c r="D47" s="105">
        <v>2629</v>
      </c>
      <c r="E47" s="105">
        <v>2514</v>
      </c>
      <c r="F47" s="105">
        <v>2333</v>
      </c>
      <c r="G47" s="48">
        <v>2160</v>
      </c>
      <c r="H47" s="105">
        <v>2038</v>
      </c>
      <c r="I47" s="205">
        <f t="shared" si="11"/>
        <v>-122</v>
      </c>
      <c r="J47" s="452">
        <f t="shared" si="2"/>
        <v>-5.648148148148148E-2</v>
      </c>
      <c r="K47" s="48">
        <f t="shared" si="12"/>
        <v>-295</v>
      </c>
      <c r="L47" s="424">
        <f t="shared" si="13"/>
        <v>-0.1264466352336048</v>
      </c>
    </row>
    <row r="48" spans="1:12" ht="15" customHeight="1">
      <c r="A48" s="307">
        <v>11</v>
      </c>
      <c r="B48" s="19" t="s">
        <v>45</v>
      </c>
      <c r="C48" s="105">
        <v>2214</v>
      </c>
      <c r="D48" s="105">
        <v>2001</v>
      </c>
      <c r="E48" s="105">
        <v>1758</v>
      </c>
      <c r="F48" s="105">
        <v>1539</v>
      </c>
      <c r="G48" s="48">
        <v>1522</v>
      </c>
      <c r="H48" s="105">
        <v>1326</v>
      </c>
      <c r="I48" s="205">
        <f t="shared" si="11"/>
        <v>-196</v>
      </c>
      <c r="J48" s="452">
        <f t="shared" si="2"/>
        <v>-0.1287779237844941</v>
      </c>
      <c r="K48" s="48">
        <f t="shared" si="12"/>
        <v>-213</v>
      </c>
      <c r="L48" s="424">
        <f t="shared" si="13"/>
        <v>-0.13840155945419103</v>
      </c>
    </row>
    <row r="49" spans="1:12" s="454" customFormat="1" ht="15" customHeight="1">
      <c r="A49" s="308">
        <v>12</v>
      </c>
      <c r="B49" s="248" t="s">
        <v>81</v>
      </c>
      <c r="C49" s="28">
        <v>0</v>
      </c>
      <c r="D49" s="28">
        <v>0</v>
      </c>
      <c r="E49" s="28">
        <v>0</v>
      </c>
      <c r="F49" s="28">
        <v>0</v>
      </c>
      <c r="G49" s="69">
        <v>0</v>
      </c>
      <c r="H49" s="28">
        <v>0</v>
      </c>
      <c r="I49" s="211">
        <f t="shared" si="11"/>
        <v>0</v>
      </c>
      <c r="J49" s="452">
        <v>0</v>
      </c>
      <c r="K49" s="69">
        <f t="shared" si="12"/>
        <v>0</v>
      </c>
      <c r="L49" s="424">
        <v>0</v>
      </c>
    </row>
    <row r="50" spans="1:12" ht="15" customHeight="1">
      <c r="A50" s="307">
        <v>13</v>
      </c>
      <c r="B50" s="19" t="s">
        <v>65</v>
      </c>
      <c r="C50" s="105">
        <v>2162</v>
      </c>
      <c r="D50" s="105">
        <v>2009</v>
      </c>
      <c r="E50" s="105">
        <v>1852</v>
      </c>
      <c r="F50" s="105">
        <v>1307</v>
      </c>
      <c r="G50" s="48">
        <v>1209</v>
      </c>
      <c r="H50" s="105">
        <v>1095</v>
      </c>
      <c r="I50" s="205">
        <f t="shared" si="11"/>
        <v>-114</v>
      </c>
      <c r="J50" s="452">
        <f t="shared" si="2"/>
        <v>-9.4292803970223327E-2</v>
      </c>
      <c r="K50" s="48">
        <f t="shared" si="12"/>
        <v>-212</v>
      </c>
      <c r="L50" s="424">
        <f t="shared" si="13"/>
        <v>-0.16220351951032899</v>
      </c>
    </row>
    <row r="51" spans="1:12" ht="15" customHeight="1">
      <c r="A51" s="307">
        <v>14</v>
      </c>
      <c r="B51" s="19" t="s">
        <v>47</v>
      </c>
      <c r="C51" s="105">
        <v>2782</v>
      </c>
      <c r="D51" s="105">
        <v>2569</v>
      </c>
      <c r="E51" s="105">
        <v>2210</v>
      </c>
      <c r="F51" s="105">
        <v>1835</v>
      </c>
      <c r="G51" s="48">
        <v>1751</v>
      </c>
      <c r="H51" s="105">
        <v>1575</v>
      </c>
      <c r="I51" s="205">
        <f t="shared" si="11"/>
        <v>-176</v>
      </c>
      <c r="J51" s="452">
        <f t="shared" si="2"/>
        <v>-0.10051399200456881</v>
      </c>
      <c r="K51" s="48">
        <f t="shared" si="12"/>
        <v>-260</v>
      </c>
      <c r="L51" s="424">
        <f t="shared" si="13"/>
        <v>-0.14168937329700274</v>
      </c>
    </row>
    <row r="52" spans="1:12" ht="15" customHeight="1">
      <c r="A52" s="307">
        <v>15</v>
      </c>
      <c r="B52" s="19" t="s">
        <v>48</v>
      </c>
      <c r="C52" s="105">
        <v>5009</v>
      </c>
      <c r="D52" s="105">
        <v>4797</v>
      </c>
      <c r="E52" s="105">
        <v>4070</v>
      </c>
      <c r="F52" s="105">
        <v>3775</v>
      </c>
      <c r="G52" s="48">
        <v>3390</v>
      </c>
      <c r="H52" s="105">
        <v>2881</v>
      </c>
      <c r="I52" s="205">
        <f t="shared" si="11"/>
        <v>-509</v>
      </c>
      <c r="J52" s="452">
        <f t="shared" si="2"/>
        <v>-0.15014749262536872</v>
      </c>
      <c r="K52" s="48">
        <f t="shared" si="12"/>
        <v>-894</v>
      </c>
      <c r="L52" s="424">
        <f t="shared" si="13"/>
        <v>-0.23682119205298013</v>
      </c>
    </row>
    <row r="53" spans="1:12" ht="15" customHeight="1">
      <c r="A53" s="307">
        <v>16</v>
      </c>
      <c r="B53" s="19" t="s">
        <v>49</v>
      </c>
      <c r="C53" s="105">
        <v>2942</v>
      </c>
      <c r="D53" s="105">
        <v>2293</v>
      </c>
      <c r="E53" s="105">
        <v>1746</v>
      </c>
      <c r="F53" s="105">
        <v>1559</v>
      </c>
      <c r="G53" s="48">
        <v>1338</v>
      </c>
      <c r="H53" s="105">
        <v>1126</v>
      </c>
      <c r="I53" s="205">
        <f t="shared" si="11"/>
        <v>-212</v>
      </c>
      <c r="J53" s="452">
        <f t="shared" si="2"/>
        <v>-0.15844544095665172</v>
      </c>
      <c r="K53" s="48">
        <f t="shared" si="12"/>
        <v>-433</v>
      </c>
      <c r="L53" s="424">
        <f t="shared" si="13"/>
        <v>-0.27774214239897371</v>
      </c>
    </row>
    <row r="54" spans="1:12" ht="15" customHeight="1" thickBot="1">
      <c r="A54" s="311">
        <v>17</v>
      </c>
      <c r="B54" s="25" t="s">
        <v>50</v>
      </c>
      <c r="C54" s="106">
        <v>1672</v>
      </c>
      <c r="D54" s="106">
        <v>1598</v>
      </c>
      <c r="E54" s="106">
        <v>1473</v>
      </c>
      <c r="F54" s="106">
        <f>[5]CZERWIEC!H53</f>
        <v>381</v>
      </c>
      <c r="G54" s="70">
        <v>1393</v>
      </c>
      <c r="H54" s="106">
        <v>1251</v>
      </c>
      <c r="I54" s="207">
        <f t="shared" si="11"/>
        <v>-142</v>
      </c>
      <c r="J54" s="455">
        <f t="shared" si="2"/>
        <v>-0.10193826274228285</v>
      </c>
      <c r="K54" s="70">
        <f t="shared" si="12"/>
        <v>870</v>
      </c>
      <c r="L54" s="444">
        <f t="shared" si="13"/>
        <v>2.2834645669291338</v>
      </c>
    </row>
    <row r="55" spans="1:12" ht="13.5" thickTop="1">
      <c r="E55" s="456"/>
      <c r="G55" s="456"/>
      <c r="H55" s="456"/>
      <c r="I55" s="457"/>
      <c r="J55" s="457"/>
      <c r="K55" s="457"/>
    </row>
  </sheetData>
  <mergeCells count="19">
    <mergeCell ref="A1:L1"/>
    <mergeCell ref="A5:B5"/>
    <mergeCell ref="A3:A4"/>
    <mergeCell ref="B3:B4"/>
    <mergeCell ref="D3:D4"/>
    <mergeCell ref="C3:C4"/>
    <mergeCell ref="F3:F4"/>
    <mergeCell ref="E3:E4"/>
    <mergeCell ref="H3:H4"/>
    <mergeCell ref="G3:G4"/>
    <mergeCell ref="A2:L2"/>
    <mergeCell ref="I3:L3"/>
    <mergeCell ref="A23:B23"/>
    <mergeCell ref="A32:B32"/>
    <mergeCell ref="A37:B37"/>
    <mergeCell ref="A18:B18"/>
    <mergeCell ref="A6:B6"/>
    <mergeCell ref="A7:B7"/>
    <mergeCell ref="A12:B12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M56"/>
  <sheetViews>
    <sheetView zoomScaleNormal="100" zoomScaleSheetLayoutView="75" workbookViewId="0">
      <selection activeCell="P11" sqref="P11"/>
    </sheetView>
  </sheetViews>
  <sheetFormatPr defaultRowHeight="12.75"/>
  <cols>
    <col min="1" max="1" width="3.140625" style="20" customWidth="1"/>
    <col min="2" max="2" width="17.42578125" style="20" customWidth="1"/>
    <col min="3" max="3" width="10" style="20" customWidth="1"/>
    <col min="4" max="4" width="9.42578125" style="20" customWidth="1"/>
    <col min="5" max="5" width="8.5703125" style="20" customWidth="1"/>
    <col min="6" max="6" width="10" style="20" customWidth="1"/>
    <col min="7" max="7" width="9.28515625" style="20" customWidth="1"/>
    <col min="8" max="8" width="11.42578125" style="20" customWidth="1"/>
    <col min="9" max="9" width="11" style="445" customWidth="1"/>
    <col min="10" max="10" width="9" style="20" customWidth="1"/>
    <col min="11" max="11" width="11" style="398" customWidth="1"/>
    <col min="12" max="16384" width="9.140625" style="20"/>
  </cols>
  <sheetData>
    <row r="1" spans="1:13" s="44" customFormat="1" ht="15.75" customHeight="1">
      <c r="A1" s="562" t="s">
        <v>8</v>
      </c>
      <c r="B1" s="562"/>
      <c r="C1" s="562"/>
      <c r="D1" s="562"/>
      <c r="E1" s="562"/>
      <c r="F1" s="562"/>
      <c r="G1" s="562"/>
      <c r="H1" s="562"/>
      <c r="I1" s="636"/>
      <c r="J1" s="636"/>
      <c r="K1" s="636"/>
    </row>
    <row r="2" spans="1:13" ht="22.5" customHeight="1" thickBot="1">
      <c r="A2" s="606" t="s">
        <v>66</v>
      </c>
      <c r="B2" s="606"/>
      <c r="C2" s="606"/>
      <c r="D2" s="606"/>
      <c r="E2" s="606"/>
      <c r="F2" s="606"/>
      <c r="G2" s="606"/>
      <c r="H2" s="606"/>
      <c r="I2" s="626"/>
      <c r="J2" s="626"/>
      <c r="K2" s="626"/>
    </row>
    <row r="3" spans="1:13" ht="14.25" customHeight="1" thickTop="1">
      <c r="A3" s="564" t="s">
        <v>87</v>
      </c>
      <c r="B3" s="566" t="s">
        <v>88</v>
      </c>
      <c r="C3" s="566" t="s">
        <v>985</v>
      </c>
      <c r="D3" s="611"/>
      <c r="E3" s="623" t="s">
        <v>67</v>
      </c>
      <c r="F3" s="566" t="s">
        <v>1918</v>
      </c>
      <c r="G3" s="611"/>
      <c r="H3" s="623" t="s">
        <v>67</v>
      </c>
      <c r="I3" s="566" t="s">
        <v>1906</v>
      </c>
      <c r="J3" s="611"/>
      <c r="K3" s="637" t="s">
        <v>67</v>
      </c>
    </row>
    <row r="4" spans="1:13" ht="78" customHeight="1">
      <c r="A4" s="565"/>
      <c r="B4" s="567"/>
      <c r="C4" s="438" t="s">
        <v>62</v>
      </c>
      <c r="D4" s="439" t="s">
        <v>68</v>
      </c>
      <c r="E4" s="627"/>
      <c r="F4" s="440" t="s">
        <v>62</v>
      </c>
      <c r="G4" s="439" t="s">
        <v>68</v>
      </c>
      <c r="H4" s="627"/>
      <c r="I4" s="438" t="s">
        <v>62</v>
      </c>
      <c r="J4" s="439" t="s">
        <v>68</v>
      </c>
      <c r="K4" s="638"/>
    </row>
    <row r="5" spans="1:13" s="233" customFormat="1" ht="20.25" customHeight="1">
      <c r="A5" s="556" t="s">
        <v>69</v>
      </c>
      <c r="B5" s="557"/>
      <c r="C5" s="441">
        <v>1392460</v>
      </c>
      <c r="D5" s="441">
        <v>612426</v>
      </c>
      <c r="E5" s="27">
        <f>SUM(D5/C5)</f>
        <v>0.43981586544676327</v>
      </c>
      <c r="F5" s="442">
        <v>1335155</v>
      </c>
      <c r="G5" s="441">
        <v>603592</v>
      </c>
      <c r="H5" s="27">
        <f>+G5/F5</f>
        <v>0.45207635068587543</v>
      </c>
      <c r="I5" s="441">
        <v>1151647</v>
      </c>
      <c r="J5" s="441">
        <v>508298</v>
      </c>
      <c r="K5" s="33">
        <f>SUM(J5/I5)</f>
        <v>0.44136614778660477</v>
      </c>
      <c r="L5" s="232"/>
      <c r="M5" s="232"/>
    </row>
    <row r="6" spans="1:13" s="17" customFormat="1" ht="27.95" customHeight="1">
      <c r="A6" s="558" t="s">
        <v>89</v>
      </c>
      <c r="B6" s="559"/>
      <c r="C6" s="435">
        <f>C7+C12+C18+C23+C32+C37</f>
        <v>202025</v>
      </c>
      <c r="D6" s="435">
        <f>D7+D12+D18+D23+D32+D37</f>
        <v>88160</v>
      </c>
      <c r="E6" s="83">
        <f t="shared" ref="E6:E12" si="0">+D6/C6</f>
        <v>0.43638163593614654</v>
      </c>
      <c r="F6" s="435">
        <f>F7+F12+F18+F23+F32+F37</f>
        <v>188910</v>
      </c>
      <c r="G6" s="435">
        <f>G7+G12+G18+G23+G32+G37</f>
        <v>84361</v>
      </c>
      <c r="H6" s="234">
        <f t="shared" ref="H6:H12" si="1">G6/F6</f>
        <v>0.44656714837753425</v>
      </c>
      <c r="I6" s="435">
        <f>I7+I12+I18+I23+I32+I37</f>
        <v>168342</v>
      </c>
      <c r="J6" s="435">
        <f>J7+J12+J18+J23+J32+J37</f>
        <v>73508</v>
      </c>
      <c r="K6" s="85">
        <f t="shared" ref="K6:K12" si="2">J6/I6</f>
        <v>0.43665870668044815</v>
      </c>
    </row>
    <row r="7" spans="1:13" ht="17.100000000000001" customHeight="1">
      <c r="A7" s="560" t="s">
        <v>90</v>
      </c>
      <c r="B7" s="625"/>
      <c r="C7" s="436">
        <f>SUM(C8:C11)</f>
        <v>15912</v>
      </c>
      <c r="D7" s="436">
        <f>SUM(D8:D11)</f>
        <v>9442</v>
      </c>
      <c r="E7" s="236">
        <f t="shared" si="0"/>
        <v>0.59338863750628457</v>
      </c>
      <c r="F7" s="436">
        <f>SUM(F8:F11)</f>
        <v>14522</v>
      </c>
      <c r="G7" s="436">
        <f>SUM(G8:G11)</f>
        <v>8720</v>
      </c>
      <c r="H7" s="73">
        <f t="shared" si="1"/>
        <v>0.60046825506128632</v>
      </c>
      <c r="I7" s="436">
        <f>SUM(I8:I11)</f>
        <v>12462</v>
      </c>
      <c r="J7" s="436">
        <f>SUM(J8:J11)</f>
        <v>7353</v>
      </c>
      <c r="K7" s="237">
        <f t="shared" si="2"/>
        <v>0.5900337024554646</v>
      </c>
    </row>
    <row r="8" spans="1:13" ht="15" customHeight="1">
      <c r="A8" s="238">
        <v>1</v>
      </c>
      <c r="B8" s="23" t="s">
        <v>14</v>
      </c>
      <c r="C8" s="105">
        <v>4804</v>
      </c>
      <c r="D8" s="105">
        <v>2243</v>
      </c>
      <c r="E8" s="68">
        <f t="shared" si="0"/>
        <v>0.46690258118234806</v>
      </c>
      <c r="F8" s="105">
        <v>4494</v>
      </c>
      <c r="G8" s="48">
        <v>2121</v>
      </c>
      <c r="H8" s="402">
        <f t="shared" si="1"/>
        <v>0.4719626168224299</v>
      </c>
      <c r="I8" s="105">
        <v>3733</v>
      </c>
      <c r="J8" s="105">
        <v>1698</v>
      </c>
      <c r="K8" s="424">
        <f t="shared" si="2"/>
        <v>0.45486204125368335</v>
      </c>
    </row>
    <row r="9" spans="1:13" ht="15" customHeight="1">
      <c r="A9" s="238">
        <v>2</v>
      </c>
      <c r="B9" s="23" t="s">
        <v>15</v>
      </c>
      <c r="C9" s="105">
        <v>3200</v>
      </c>
      <c r="D9" s="105">
        <v>1799</v>
      </c>
      <c r="E9" s="68">
        <f t="shared" si="0"/>
        <v>0.56218749999999995</v>
      </c>
      <c r="F9" s="105">
        <v>2753</v>
      </c>
      <c r="G9" s="48">
        <v>1587</v>
      </c>
      <c r="H9" s="402">
        <f t="shared" si="1"/>
        <v>0.57646204140937163</v>
      </c>
      <c r="I9" s="105">
        <v>2444</v>
      </c>
      <c r="J9" s="105">
        <v>1390</v>
      </c>
      <c r="K9" s="424">
        <f t="shared" si="2"/>
        <v>0.56873977086743044</v>
      </c>
    </row>
    <row r="10" spans="1:13" ht="15" customHeight="1">
      <c r="A10" s="238">
        <v>3</v>
      </c>
      <c r="B10" s="23" t="s">
        <v>17</v>
      </c>
      <c r="C10" s="105">
        <v>4877</v>
      </c>
      <c r="D10" s="105">
        <v>3247</v>
      </c>
      <c r="E10" s="68">
        <f t="shared" si="0"/>
        <v>0.66577814230059462</v>
      </c>
      <c r="F10" s="105">
        <v>4377</v>
      </c>
      <c r="G10" s="48">
        <v>2953</v>
      </c>
      <c r="H10" s="402">
        <f t="shared" si="1"/>
        <v>0.67466301119488237</v>
      </c>
      <c r="I10" s="105">
        <v>3768</v>
      </c>
      <c r="J10" s="105">
        <v>2494</v>
      </c>
      <c r="K10" s="424">
        <f t="shared" si="2"/>
        <v>0.66188959660297242</v>
      </c>
    </row>
    <row r="11" spans="1:13" ht="15" customHeight="1">
      <c r="A11" s="238">
        <v>4</v>
      </c>
      <c r="B11" s="23" t="s">
        <v>63</v>
      </c>
      <c r="C11" s="105">
        <v>3031</v>
      </c>
      <c r="D11" s="105">
        <v>2153</v>
      </c>
      <c r="E11" s="68">
        <f t="shared" si="0"/>
        <v>0.7103266248762784</v>
      </c>
      <c r="F11" s="105">
        <v>2898</v>
      </c>
      <c r="G11" s="48">
        <v>2059</v>
      </c>
      <c r="H11" s="402">
        <f t="shared" si="1"/>
        <v>0.71048999309868877</v>
      </c>
      <c r="I11" s="105">
        <v>2517</v>
      </c>
      <c r="J11" s="105">
        <v>1771</v>
      </c>
      <c r="K11" s="424">
        <f t="shared" si="2"/>
        <v>0.70361541517679782</v>
      </c>
    </row>
    <row r="12" spans="1:13" ht="17.100000000000001" customHeight="1">
      <c r="A12" s="584" t="s">
        <v>2</v>
      </c>
      <c r="B12" s="585"/>
      <c r="C12" s="436">
        <f>SUM(C13:C17)</f>
        <v>17536</v>
      </c>
      <c r="D12" s="436">
        <f>SUM(D13:D17)</f>
        <v>10850</v>
      </c>
      <c r="E12" s="236">
        <f t="shared" si="0"/>
        <v>0.61872718978102192</v>
      </c>
      <c r="F12" s="436">
        <f>SUM(F13:F17)</f>
        <v>17480</v>
      </c>
      <c r="G12" s="436">
        <f>SUM(G13:G17)</f>
        <v>10853</v>
      </c>
      <c r="H12" s="73">
        <f t="shared" si="1"/>
        <v>0.62088100686498859</v>
      </c>
      <c r="I12" s="436">
        <f>SUM(I13:I17)</f>
        <v>15659</v>
      </c>
      <c r="J12" s="436">
        <f>SUM(J13:J17)</f>
        <v>9619</v>
      </c>
      <c r="K12" s="237">
        <f t="shared" si="2"/>
        <v>0.61427932818187625</v>
      </c>
    </row>
    <row r="13" spans="1:13" ht="15" customHeight="1">
      <c r="A13" s="238">
        <v>1</v>
      </c>
      <c r="B13" s="239" t="s">
        <v>19</v>
      </c>
      <c r="C13" s="105">
        <v>3625</v>
      </c>
      <c r="D13" s="105">
        <v>2595</v>
      </c>
      <c r="E13" s="68">
        <f t="shared" ref="E13:E18" si="3">+D13/C13</f>
        <v>0.7158620689655173</v>
      </c>
      <c r="F13" s="105">
        <v>3615</v>
      </c>
      <c r="G13" s="48">
        <v>2610</v>
      </c>
      <c r="H13" s="402">
        <f t="shared" ref="H13:H18" si="4">G13/F13</f>
        <v>0.72199170124481327</v>
      </c>
      <c r="I13" s="105">
        <v>3454</v>
      </c>
      <c r="J13" s="105">
        <v>2488</v>
      </c>
      <c r="K13" s="424">
        <f t="shared" ref="K13:K18" si="5">J13/I13</f>
        <v>0.72032426172553565</v>
      </c>
    </row>
    <row r="14" spans="1:13" s="40" customFormat="1" ht="15" customHeight="1">
      <c r="A14" s="242">
        <v>2</v>
      </c>
      <c r="B14" s="243" t="s">
        <v>21</v>
      </c>
      <c r="C14" s="28">
        <v>3103</v>
      </c>
      <c r="D14" s="28">
        <v>0</v>
      </c>
      <c r="E14" s="68">
        <f t="shared" si="3"/>
        <v>0</v>
      </c>
      <c r="F14" s="28">
        <v>3181</v>
      </c>
      <c r="G14" s="69">
        <v>0</v>
      </c>
      <c r="H14" s="402">
        <f t="shared" si="4"/>
        <v>0</v>
      </c>
      <c r="I14" s="28">
        <v>2827</v>
      </c>
      <c r="J14" s="28">
        <v>0</v>
      </c>
      <c r="K14" s="424">
        <f t="shared" si="5"/>
        <v>0</v>
      </c>
    </row>
    <row r="15" spans="1:13" ht="15" customHeight="1">
      <c r="A15" s="238">
        <v>3</v>
      </c>
      <c r="B15" s="246" t="s">
        <v>20</v>
      </c>
      <c r="C15" s="105">
        <v>4508</v>
      </c>
      <c r="D15" s="105">
        <v>4287</v>
      </c>
      <c r="E15" s="68">
        <f t="shared" si="3"/>
        <v>0.95097604259094948</v>
      </c>
      <c r="F15" s="105">
        <v>4695</v>
      </c>
      <c r="G15" s="48">
        <v>4467</v>
      </c>
      <c r="H15" s="402">
        <f t="shared" si="4"/>
        <v>0.95143769968051117</v>
      </c>
      <c r="I15" s="105">
        <v>4024</v>
      </c>
      <c r="J15" s="105">
        <v>3813</v>
      </c>
      <c r="K15" s="424">
        <f t="shared" si="5"/>
        <v>0.94756461232604372</v>
      </c>
    </row>
    <row r="16" spans="1:13" ht="15" customHeight="1">
      <c r="A16" s="238">
        <v>4</v>
      </c>
      <c r="B16" s="239" t="s">
        <v>22</v>
      </c>
      <c r="C16" s="105">
        <v>3681</v>
      </c>
      <c r="D16" s="105">
        <v>2290</v>
      </c>
      <c r="E16" s="68">
        <f t="shared" si="3"/>
        <v>0.62211355609888619</v>
      </c>
      <c r="F16" s="105">
        <v>3413</v>
      </c>
      <c r="G16" s="48">
        <v>2112</v>
      </c>
      <c r="H16" s="402">
        <f t="shared" si="4"/>
        <v>0.61881043070612363</v>
      </c>
      <c r="I16" s="105">
        <v>3141</v>
      </c>
      <c r="J16" s="105">
        <v>1907</v>
      </c>
      <c r="K16" s="424">
        <f t="shared" si="5"/>
        <v>0.60713148678764728</v>
      </c>
    </row>
    <row r="17" spans="1:11" ht="15" customHeight="1">
      <c r="A17" s="238">
        <v>5</v>
      </c>
      <c r="B17" s="239" t="s">
        <v>23</v>
      </c>
      <c r="C17" s="105">
        <v>2619</v>
      </c>
      <c r="D17" s="105">
        <v>1678</v>
      </c>
      <c r="E17" s="68">
        <f t="shared" si="3"/>
        <v>0.64070255822833144</v>
      </c>
      <c r="F17" s="105">
        <v>2576</v>
      </c>
      <c r="G17" s="48">
        <v>1664</v>
      </c>
      <c r="H17" s="402">
        <f t="shared" si="4"/>
        <v>0.64596273291925466</v>
      </c>
      <c r="I17" s="105">
        <v>2213</v>
      </c>
      <c r="J17" s="105">
        <v>1411</v>
      </c>
      <c r="K17" s="424">
        <f t="shared" si="5"/>
        <v>0.63759602349751465</v>
      </c>
    </row>
    <row r="18" spans="1:11" ht="17.100000000000001" customHeight="1">
      <c r="A18" s="560" t="s">
        <v>92</v>
      </c>
      <c r="B18" s="561"/>
      <c r="C18" s="436">
        <f>SUM(C19:C22)</f>
        <v>18448</v>
      </c>
      <c r="D18" s="436">
        <f>SUM(D19:D22)</f>
        <v>9791</v>
      </c>
      <c r="E18" s="236">
        <f t="shared" si="3"/>
        <v>0.53073503902862096</v>
      </c>
      <c r="F18" s="436">
        <f>SUM(F19:F22)</f>
        <v>17941</v>
      </c>
      <c r="G18" s="436">
        <f>SUM(G19:G22)</f>
        <v>9718</v>
      </c>
      <c r="H18" s="73">
        <f t="shared" si="4"/>
        <v>0.54166434423945153</v>
      </c>
      <c r="I18" s="436">
        <f>SUM(I19:I22)</f>
        <v>15848</v>
      </c>
      <c r="J18" s="436">
        <f>SUM(J19:J22)</f>
        <v>8346</v>
      </c>
      <c r="K18" s="237">
        <f t="shared" si="5"/>
        <v>0.52662796567390202</v>
      </c>
    </row>
    <row r="19" spans="1:11" ht="15" customHeight="1">
      <c r="A19" s="238">
        <v>1</v>
      </c>
      <c r="B19" s="239" t="s">
        <v>24</v>
      </c>
      <c r="C19" s="105">
        <v>3174</v>
      </c>
      <c r="D19" s="105">
        <v>1947</v>
      </c>
      <c r="E19" s="68">
        <f>+D19/C19</f>
        <v>0.61342155009451793</v>
      </c>
      <c r="F19" s="105">
        <v>3295</v>
      </c>
      <c r="G19" s="48">
        <v>2005</v>
      </c>
      <c r="H19" s="402">
        <f>G19/F19</f>
        <v>0.60849772382397571</v>
      </c>
      <c r="I19" s="105">
        <v>2842</v>
      </c>
      <c r="J19" s="105">
        <v>1715</v>
      </c>
      <c r="K19" s="424">
        <f>J19/I19</f>
        <v>0.60344827586206895</v>
      </c>
    </row>
    <row r="20" spans="1:11" s="40" customFormat="1" ht="15" customHeight="1">
      <c r="A20" s="242">
        <v>2</v>
      </c>
      <c r="B20" s="243" t="s">
        <v>26</v>
      </c>
      <c r="C20" s="28">
        <v>5707</v>
      </c>
      <c r="D20" s="28">
        <v>0</v>
      </c>
      <c r="E20" s="68">
        <f>+D20/C20</f>
        <v>0</v>
      </c>
      <c r="F20" s="28">
        <v>5314</v>
      </c>
      <c r="G20" s="69">
        <v>0</v>
      </c>
      <c r="H20" s="402">
        <f>G20/F20</f>
        <v>0</v>
      </c>
      <c r="I20" s="28">
        <v>4894</v>
      </c>
      <c r="J20" s="28">
        <v>0</v>
      </c>
      <c r="K20" s="424">
        <f>J20/I20</f>
        <v>0</v>
      </c>
    </row>
    <row r="21" spans="1:11" ht="15" customHeight="1">
      <c r="A21" s="238">
        <v>3</v>
      </c>
      <c r="B21" s="246" t="s">
        <v>25</v>
      </c>
      <c r="C21" s="105">
        <v>5869</v>
      </c>
      <c r="D21" s="105">
        <v>5377</v>
      </c>
      <c r="E21" s="68">
        <f>+D21/C21</f>
        <v>0.91616970523087404</v>
      </c>
      <c r="F21" s="105">
        <v>5663</v>
      </c>
      <c r="G21" s="48">
        <v>5197</v>
      </c>
      <c r="H21" s="402">
        <f>G21/F21</f>
        <v>0.91771146035670137</v>
      </c>
      <c r="I21" s="105">
        <v>4887</v>
      </c>
      <c r="J21" s="105">
        <v>4476</v>
      </c>
      <c r="K21" s="424">
        <f>J21/I21</f>
        <v>0.91589932473910374</v>
      </c>
    </row>
    <row r="22" spans="1:11" ht="15" customHeight="1">
      <c r="A22" s="238">
        <v>4</v>
      </c>
      <c r="B22" s="239" t="s">
        <v>27</v>
      </c>
      <c r="C22" s="105">
        <v>3698</v>
      </c>
      <c r="D22" s="105">
        <v>2467</v>
      </c>
      <c r="E22" s="68">
        <f>+D22/C22</f>
        <v>0.66711736073553274</v>
      </c>
      <c r="F22" s="105">
        <v>3669</v>
      </c>
      <c r="G22" s="48">
        <v>2516</v>
      </c>
      <c r="H22" s="402">
        <f>G22/F22</f>
        <v>0.68574543472335792</v>
      </c>
      <c r="I22" s="105">
        <v>3225</v>
      </c>
      <c r="J22" s="105">
        <v>2155</v>
      </c>
      <c r="K22" s="424">
        <f>J22/I22</f>
        <v>0.66821705426356592</v>
      </c>
    </row>
    <row r="23" spans="1:11" ht="17.100000000000001" customHeight="1">
      <c r="A23" s="582" t="s">
        <v>93</v>
      </c>
      <c r="B23" s="583"/>
      <c r="C23" s="436">
        <f>SUM(C24:C31)</f>
        <v>45619</v>
      </c>
      <c r="D23" s="436">
        <f>SUM(D24:D31)</f>
        <v>24181</v>
      </c>
      <c r="E23" s="236">
        <f>+D23/C23</f>
        <v>0.53006422762445471</v>
      </c>
      <c r="F23" s="436">
        <f>SUM(F24:F31)</f>
        <v>44122</v>
      </c>
      <c r="G23" s="436">
        <f>SUM(G24:G31)</f>
        <v>23896</v>
      </c>
      <c r="H23" s="73">
        <f>G23/F23</f>
        <v>0.54158922986265357</v>
      </c>
      <c r="I23" s="436">
        <f>SUM(I24:I31)</f>
        <v>39172</v>
      </c>
      <c r="J23" s="436">
        <f>SUM(J24:J31)</f>
        <v>20893</v>
      </c>
      <c r="K23" s="237">
        <f>J23/I23</f>
        <v>0.53336566935566221</v>
      </c>
    </row>
    <row r="24" spans="1:11" ht="15" customHeight="1">
      <c r="A24" s="238">
        <v>1</v>
      </c>
      <c r="B24" s="239" t="s">
        <v>28</v>
      </c>
      <c r="C24" s="105">
        <v>1394</v>
      </c>
      <c r="D24" s="105">
        <v>1045</v>
      </c>
      <c r="E24" s="68">
        <f t="shared" ref="E24:E32" si="6">+D24/C24</f>
        <v>0.74964131994261118</v>
      </c>
      <c r="F24" s="105">
        <v>1419</v>
      </c>
      <c r="G24" s="48">
        <v>1029</v>
      </c>
      <c r="H24" s="402">
        <f t="shared" ref="H24:H32" si="7">G24/F24</f>
        <v>0.72515856236786469</v>
      </c>
      <c r="I24" s="105">
        <v>1168</v>
      </c>
      <c r="J24" s="105">
        <v>863</v>
      </c>
      <c r="K24" s="424">
        <f t="shared" ref="K24:K32" si="8">J24/I24</f>
        <v>0.73886986301369861</v>
      </c>
    </row>
    <row r="25" spans="1:11" ht="15" customHeight="1">
      <c r="A25" s="238">
        <v>2</v>
      </c>
      <c r="B25" s="239" t="s">
        <v>29</v>
      </c>
      <c r="C25" s="105">
        <v>3308</v>
      </c>
      <c r="D25" s="105">
        <v>2494</v>
      </c>
      <c r="E25" s="68">
        <f t="shared" si="6"/>
        <v>0.75392986698911724</v>
      </c>
      <c r="F25" s="105">
        <v>3172</v>
      </c>
      <c r="G25" s="48">
        <v>2406</v>
      </c>
      <c r="H25" s="402">
        <f t="shared" si="7"/>
        <v>0.7585119798234552</v>
      </c>
      <c r="I25" s="105">
        <v>2821</v>
      </c>
      <c r="J25" s="105">
        <v>2112</v>
      </c>
      <c r="K25" s="424">
        <f t="shared" si="8"/>
        <v>0.74867068415455518</v>
      </c>
    </row>
    <row r="26" spans="1:11" ht="15" customHeight="1">
      <c r="A26" s="238">
        <v>3</v>
      </c>
      <c r="B26" s="239" t="s">
        <v>30</v>
      </c>
      <c r="C26" s="105">
        <v>1984</v>
      </c>
      <c r="D26" s="105">
        <v>1703</v>
      </c>
      <c r="E26" s="68">
        <f t="shared" si="6"/>
        <v>0.858366935483871</v>
      </c>
      <c r="F26" s="105">
        <v>2083</v>
      </c>
      <c r="G26" s="48">
        <v>1796</v>
      </c>
      <c r="H26" s="402">
        <f t="shared" si="7"/>
        <v>0.86221795487277963</v>
      </c>
      <c r="I26" s="105">
        <v>1740</v>
      </c>
      <c r="J26" s="105">
        <v>1489</v>
      </c>
      <c r="K26" s="424">
        <f t="shared" si="8"/>
        <v>0.85574712643678164</v>
      </c>
    </row>
    <row r="27" spans="1:11" ht="15" customHeight="1">
      <c r="A27" s="238">
        <v>4</v>
      </c>
      <c r="B27" s="239" t="s">
        <v>113</v>
      </c>
      <c r="C27" s="105">
        <v>4351</v>
      </c>
      <c r="D27" s="105">
        <v>3842</v>
      </c>
      <c r="E27" s="68">
        <f t="shared" si="6"/>
        <v>0.883015398758906</v>
      </c>
      <c r="F27" s="105">
        <v>4294</v>
      </c>
      <c r="G27" s="48">
        <v>3781</v>
      </c>
      <c r="H27" s="402">
        <f t="shared" si="7"/>
        <v>0.88053097345132747</v>
      </c>
      <c r="I27" s="105">
        <v>3813</v>
      </c>
      <c r="J27" s="105">
        <v>3366</v>
      </c>
      <c r="K27" s="424">
        <f t="shared" si="8"/>
        <v>0.88276947285601892</v>
      </c>
    </row>
    <row r="28" spans="1:11" s="40" customFormat="1" ht="15" customHeight="1">
      <c r="A28" s="242">
        <v>5</v>
      </c>
      <c r="B28" s="248" t="s">
        <v>115</v>
      </c>
      <c r="C28" s="28">
        <v>15799</v>
      </c>
      <c r="D28" s="28">
        <v>0</v>
      </c>
      <c r="E28" s="68">
        <f t="shared" si="6"/>
        <v>0</v>
      </c>
      <c r="F28" s="28">
        <v>14708</v>
      </c>
      <c r="G28" s="69">
        <v>0</v>
      </c>
      <c r="H28" s="402">
        <f t="shared" si="7"/>
        <v>0</v>
      </c>
      <c r="I28" s="28">
        <v>13522</v>
      </c>
      <c r="J28" s="28">
        <v>0</v>
      </c>
      <c r="K28" s="424">
        <f t="shared" si="8"/>
        <v>0</v>
      </c>
    </row>
    <row r="29" spans="1:11" ht="15" customHeight="1">
      <c r="A29" s="238">
        <v>6</v>
      </c>
      <c r="B29" s="246" t="s">
        <v>31</v>
      </c>
      <c r="C29" s="105">
        <v>12390</v>
      </c>
      <c r="D29" s="105">
        <v>10214</v>
      </c>
      <c r="E29" s="68">
        <f t="shared" si="6"/>
        <v>0.82437449556093623</v>
      </c>
      <c r="F29" s="105">
        <v>11919</v>
      </c>
      <c r="G29" s="48">
        <v>9862</v>
      </c>
      <c r="H29" s="402">
        <f t="shared" si="7"/>
        <v>0.82741840758452889</v>
      </c>
      <c r="I29" s="105">
        <v>10672</v>
      </c>
      <c r="J29" s="105">
        <v>8910</v>
      </c>
      <c r="K29" s="424">
        <f t="shared" si="8"/>
        <v>0.83489505247376317</v>
      </c>
    </row>
    <row r="30" spans="1:11" ht="15" customHeight="1">
      <c r="A30" s="238">
        <v>7</v>
      </c>
      <c r="B30" s="239" t="s">
        <v>32</v>
      </c>
      <c r="C30" s="105">
        <v>4081</v>
      </c>
      <c r="D30" s="105">
        <v>3097</v>
      </c>
      <c r="E30" s="68">
        <f t="shared" si="6"/>
        <v>0.75888262680715513</v>
      </c>
      <c r="F30" s="105">
        <v>4248</v>
      </c>
      <c r="G30" s="48">
        <v>3239</v>
      </c>
      <c r="H30" s="402">
        <f t="shared" si="7"/>
        <v>0.76247645951035781</v>
      </c>
      <c r="I30" s="105">
        <v>3716</v>
      </c>
      <c r="J30" s="105">
        <v>2842</v>
      </c>
      <c r="K30" s="424">
        <f t="shared" si="8"/>
        <v>0.76480086114101187</v>
      </c>
    </row>
    <row r="31" spans="1:11" ht="15" customHeight="1">
      <c r="A31" s="238">
        <v>8</v>
      </c>
      <c r="B31" s="239" t="s">
        <v>33</v>
      </c>
      <c r="C31" s="105">
        <v>2312</v>
      </c>
      <c r="D31" s="105">
        <v>1786</v>
      </c>
      <c r="E31" s="68">
        <f t="shared" si="6"/>
        <v>0.77249134948096887</v>
      </c>
      <c r="F31" s="105">
        <v>2279</v>
      </c>
      <c r="G31" s="48">
        <v>1783</v>
      </c>
      <c r="H31" s="402">
        <f t="shared" si="7"/>
        <v>0.78236068451075036</v>
      </c>
      <c r="I31" s="105">
        <v>1720</v>
      </c>
      <c r="J31" s="105">
        <v>1311</v>
      </c>
      <c r="K31" s="424">
        <f t="shared" si="8"/>
        <v>0.76220930232558137</v>
      </c>
    </row>
    <row r="32" spans="1:11" ht="17.100000000000001" customHeight="1">
      <c r="A32" s="224" t="s">
        <v>5</v>
      </c>
      <c r="B32" s="225"/>
      <c r="C32" s="436">
        <f>SUM(C33:C36)</f>
        <v>8288</v>
      </c>
      <c r="D32" s="436">
        <f>SUM(D33:D36)</f>
        <v>4290</v>
      </c>
      <c r="E32" s="236">
        <f t="shared" si="6"/>
        <v>0.51761583011583012</v>
      </c>
      <c r="F32" s="436">
        <f>SUM(F33:F36)</f>
        <v>8017</v>
      </c>
      <c r="G32" s="436">
        <f>SUM(G33:G36)</f>
        <v>4236</v>
      </c>
      <c r="H32" s="73">
        <f t="shared" si="7"/>
        <v>0.52837719845328679</v>
      </c>
      <c r="I32" s="436">
        <f>SUM(I33:I36)</f>
        <v>6935</v>
      </c>
      <c r="J32" s="436">
        <f>SUM(J33:J36)</f>
        <v>3584</v>
      </c>
      <c r="K32" s="237">
        <f t="shared" si="8"/>
        <v>0.51679884643114637</v>
      </c>
    </row>
    <row r="33" spans="1:11" ht="15" customHeight="1">
      <c r="A33" s="238">
        <v>1</v>
      </c>
      <c r="B33" s="239" t="s">
        <v>121</v>
      </c>
      <c r="C33" s="105">
        <v>1304</v>
      </c>
      <c r="D33" s="105">
        <v>969</v>
      </c>
      <c r="E33" s="68">
        <f>+D33/C33</f>
        <v>0.74309815950920244</v>
      </c>
      <c r="F33" s="105">
        <v>1308</v>
      </c>
      <c r="G33" s="48">
        <v>967</v>
      </c>
      <c r="H33" s="402">
        <f>G33/F33</f>
        <v>0.7392966360856269</v>
      </c>
      <c r="I33" s="105">
        <v>1004</v>
      </c>
      <c r="J33" s="105">
        <v>742</v>
      </c>
      <c r="K33" s="424">
        <f>J33/I33</f>
        <v>0.73904382470119523</v>
      </c>
    </row>
    <row r="34" spans="1:11" s="40" customFormat="1" ht="15" customHeight="1">
      <c r="A34" s="242">
        <v>2</v>
      </c>
      <c r="B34" s="248" t="s">
        <v>123</v>
      </c>
      <c r="C34" s="28">
        <v>2669</v>
      </c>
      <c r="D34" s="28">
        <v>0</v>
      </c>
      <c r="E34" s="68">
        <f>+D34/C34</f>
        <v>0</v>
      </c>
      <c r="F34" s="28">
        <v>2459</v>
      </c>
      <c r="G34" s="69">
        <v>0</v>
      </c>
      <c r="H34" s="402">
        <f>G34/F34</f>
        <v>0</v>
      </c>
      <c r="I34" s="28">
        <v>2243</v>
      </c>
      <c r="J34" s="28">
        <v>0</v>
      </c>
      <c r="K34" s="424">
        <f>J34/I34</f>
        <v>0</v>
      </c>
    </row>
    <row r="35" spans="1:11" ht="15" customHeight="1">
      <c r="A35" s="238">
        <v>3</v>
      </c>
      <c r="B35" s="246" t="s">
        <v>34</v>
      </c>
      <c r="C35" s="105">
        <v>2376</v>
      </c>
      <c r="D35" s="105">
        <v>2296</v>
      </c>
      <c r="E35" s="68">
        <f>+D35/C35</f>
        <v>0.96632996632996637</v>
      </c>
      <c r="F35" s="105">
        <v>2315</v>
      </c>
      <c r="G35" s="48">
        <v>2246</v>
      </c>
      <c r="H35" s="402">
        <f>G35/F35</f>
        <v>0.97019438444924411</v>
      </c>
      <c r="I35" s="105">
        <v>2124</v>
      </c>
      <c r="J35" s="105">
        <v>2062</v>
      </c>
      <c r="K35" s="424">
        <f>J35/I35</f>
        <v>0.97080979284369118</v>
      </c>
    </row>
    <row r="36" spans="1:11" ht="15" customHeight="1">
      <c r="A36" s="238">
        <v>4</v>
      </c>
      <c r="B36" s="239" t="s">
        <v>124</v>
      </c>
      <c r="C36" s="105">
        <v>1939</v>
      </c>
      <c r="D36" s="105">
        <v>1025</v>
      </c>
      <c r="E36" s="68">
        <f>+D36/C36</f>
        <v>0.52862300154718922</v>
      </c>
      <c r="F36" s="105">
        <v>1935</v>
      </c>
      <c r="G36" s="48">
        <v>1023</v>
      </c>
      <c r="H36" s="402">
        <f>G36/F36</f>
        <v>0.52868217054263567</v>
      </c>
      <c r="I36" s="105">
        <v>1564</v>
      </c>
      <c r="J36" s="105">
        <v>780</v>
      </c>
      <c r="K36" s="424">
        <f>J36/I36</f>
        <v>0.49872122762148335</v>
      </c>
    </row>
    <row r="37" spans="1:11" ht="17.100000000000001" customHeight="1">
      <c r="A37" s="224" t="s">
        <v>95</v>
      </c>
      <c r="B37" s="225"/>
      <c r="C37" s="436">
        <f>SUM(C38:C54)</f>
        <v>96222</v>
      </c>
      <c r="D37" s="436">
        <f>SUM(D38:D54)</f>
        <v>29606</v>
      </c>
      <c r="E37" s="236">
        <f>+D37/C37</f>
        <v>0.30768431335869134</v>
      </c>
      <c r="F37" s="436">
        <f>SUM(F38:F54)</f>
        <v>86828</v>
      </c>
      <c r="G37" s="436">
        <f>SUM(G38:G54)</f>
        <v>26938</v>
      </c>
      <c r="H37" s="73">
        <f>G37/F37</f>
        <v>0.31024554291242457</v>
      </c>
      <c r="I37" s="436">
        <f>SUM(I38:I54)</f>
        <v>78266</v>
      </c>
      <c r="J37" s="436">
        <f>SUM(J38:J54)</f>
        <v>23713</v>
      </c>
      <c r="K37" s="237">
        <f>J37/I37</f>
        <v>0.302979582449595</v>
      </c>
    </row>
    <row r="38" spans="1:11" ht="15" customHeight="1">
      <c r="A38" s="238">
        <v>1</v>
      </c>
      <c r="B38" s="239" t="s">
        <v>125</v>
      </c>
      <c r="C38" s="105">
        <v>5221</v>
      </c>
      <c r="D38" s="105">
        <v>3529</v>
      </c>
      <c r="E38" s="68">
        <f t="shared" ref="E38:E54" si="9">+D38/C38</f>
        <v>0.67592415246121429</v>
      </c>
      <c r="F38" s="105">
        <v>4809</v>
      </c>
      <c r="G38" s="48">
        <v>3259</v>
      </c>
      <c r="H38" s="402">
        <f t="shared" ref="H38:H54" si="10">G38/F38</f>
        <v>0.67768766895404453</v>
      </c>
      <c r="I38" s="105">
        <v>4211</v>
      </c>
      <c r="J38" s="105">
        <v>2841</v>
      </c>
      <c r="K38" s="424">
        <f t="shared" ref="K38:K54" si="11">J38/I38</f>
        <v>0.67466160056993585</v>
      </c>
    </row>
    <row r="39" spans="1:11" ht="15" customHeight="1">
      <c r="A39" s="238">
        <v>2</v>
      </c>
      <c r="B39" s="239" t="s">
        <v>126</v>
      </c>
      <c r="C39" s="105">
        <v>1803</v>
      </c>
      <c r="D39" s="105">
        <v>838</v>
      </c>
      <c r="E39" s="68">
        <f t="shared" si="9"/>
        <v>0.46478092068774263</v>
      </c>
      <c r="F39" s="105">
        <v>1473</v>
      </c>
      <c r="G39" s="48">
        <v>665</v>
      </c>
      <c r="H39" s="402">
        <f t="shared" si="10"/>
        <v>0.45145960624575698</v>
      </c>
      <c r="I39" s="105">
        <v>1281</v>
      </c>
      <c r="J39" s="105">
        <v>587</v>
      </c>
      <c r="K39" s="424">
        <f t="shared" si="11"/>
        <v>0.45823575331772054</v>
      </c>
    </row>
    <row r="40" spans="1:11" ht="15" customHeight="1">
      <c r="A40" s="238">
        <v>3</v>
      </c>
      <c r="B40" s="239" t="s">
        <v>127</v>
      </c>
      <c r="C40" s="105">
        <v>1961</v>
      </c>
      <c r="D40" s="105">
        <v>1181</v>
      </c>
      <c r="E40" s="68">
        <f t="shared" si="9"/>
        <v>0.6022437531871494</v>
      </c>
      <c r="F40" s="105">
        <v>1495</v>
      </c>
      <c r="G40" s="48">
        <v>892</v>
      </c>
      <c r="H40" s="402">
        <f t="shared" si="10"/>
        <v>0.59665551839464881</v>
      </c>
      <c r="I40" s="105">
        <v>1175</v>
      </c>
      <c r="J40" s="105">
        <v>676</v>
      </c>
      <c r="K40" s="424">
        <f t="shared" si="11"/>
        <v>0.5753191489361702</v>
      </c>
    </row>
    <row r="41" spans="1:11" ht="15" customHeight="1">
      <c r="A41" s="238">
        <v>4</v>
      </c>
      <c r="B41" s="239" t="s">
        <v>128</v>
      </c>
      <c r="C41" s="105">
        <v>3825</v>
      </c>
      <c r="D41" s="105">
        <v>1774</v>
      </c>
      <c r="E41" s="68">
        <f t="shared" si="9"/>
        <v>0.46379084967320261</v>
      </c>
      <c r="F41" s="105">
        <v>3576</v>
      </c>
      <c r="G41" s="48">
        <v>1637</v>
      </c>
      <c r="H41" s="402">
        <f t="shared" si="10"/>
        <v>0.45777404921700221</v>
      </c>
      <c r="I41" s="105">
        <v>3104</v>
      </c>
      <c r="J41" s="105">
        <v>1460</v>
      </c>
      <c r="K41" s="424">
        <f t="shared" si="11"/>
        <v>0.47036082474226804</v>
      </c>
    </row>
    <row r="42" spans="1:11" ht="15" customHeight="1">
      <c r="A42" s="238">
        <v>5</v>
      </c>
      <c r="B42" s="239" t="s">
        <v>129</v>
      </c>
      <c r="C42" s="105">
        <v>3759</v>
      </c>
      <c r="D42" s="105">
        <v>2029</v>
      </c>
      <c r="E42" s="68">
        <f t="shared" si="9"/>
        <v>0.53977121574886933</v>
      </c>
      <c r="F42" s="105">
        <v>3236</v>
      </c>
      <c r="G42" s="48">
        <v>1711</v>
      </c>
      <c r="H42" s="402">
        <f t="shared" si="10"/>
        <v>0.52873918417799748</v>
      </c>
      <c r="I42" s="105">
        <v>2849</v>
      </c>
      <c r="J42" s="105">
        <v>1499</v>
      </c>
      <c r="K42" s="424">
        <f t="shared" si="11"/>
        <v>0.52614952614952615</v>
      </c>
    </row>
    <row r="43" spans="1:11" ht="15" customHeight="1">
      <c r="A43" s="238">
        <v>6</v>
      </c>
      <c r="B43" s="239" t="s">
        <v>130</v>
      </c>
      <c r="C43" s="105">
        <v>2843</v>
      </c>
      <c r="D43" s="105">
        <v>1392</v>
      </c>
      <c r="E43" s="68">
        <f t="shared" si="9"/>
        <v>0.48962363700316569</v>
      </c>
      <c r="F43" s="105">
        <v>2554</v>
      </c>
      <c r="G43" s="48">
        <v>1257</v>
      </c>
      <c r="H43" s="402">
        <f t="shared" si="10"/>
        <v>0.49216914643696164</v>
      </c>
      <c r="I43" s="105">
        <v>2327</v>
      </c>
      <c r="J43" s="105">
        <v>1128</v>
      </c>
      <c r="K43" s="424">
        <f t="shared" si="11"/>
        <v>0.48474430597335627</v>
      </c>
    </row>
    <row r="44" spans="1:11" ht="15" customHeight="1">
      <c r="A44" s="238">
        <v>7</v>
      </c>
      <c r="B44" s="239" t="s">
        <v>131</v>
      </c>
      <c r="C44" s="105">
        <v>2962</v>
      </c>
      <c r="D44" s="105">
        <v>1024</v>
      </c>
      <c r="E44" s="68">
        <f t="shared" si="9"/>
        <v>0.34571235651586768</v>
      </c>
      <c r="F44" s="105">
        <v>2795</v>
      </c>
      <c r="G44" s="48">
        <v>989</v>
      </c>
      <c r="H44" s="402">
        <f t="shared" si="10"/>
        <v>0.35384615384615387</v>
      </c>
      <c r="I44" s="105">
        <v>2595</v>
      </c>
      <c r="J44" s="105">
        <v>854</v>
      </c>
      <c r="K44" s="424">
        <f t="shared" si="11"/>
        <v>0.32909441233140657</v>
      </c>
    </row>
    <row r="45" spans="1:11" ht="15" customHeight="1">
      <c r="A45" s="238">
        <v>8</v>
      </c>
      <c r="B45" s="239" t="s">
        <v>132</v>
      </c>
      <c r="C45" s="105">
        <v>4802</v>
      </c>
      <c r="D45" s="105">
        <v>2612</v>
      </c>
      <c r="E45" s="68">
        <f t="shared" si="9"/>
        <v>0.54394002498958771</v>
      </c>
      <c r="F45" s="105">
        <v>4560</v>
      </c>
      <c r="G45" s="48">
        <v>2452</v>
      </c>
      <c r="H45" s="402">
        <f t="shared" si="10"/>
        <v>0.53771929824561404</v>
      </c>
      <c r="I45" s="105">
        <v>4080</v>
      </c>
      <c r="J45" s="105">
        <v>2190</v>
      </c>
      <c r="K45" s="424">
        <f t="shared" si="11"/>
        <v>0.53676470588235292</v>
      </c>
    </row>
    <row r="46" spans="1:11" ht="15" customHeight="1">
      <c r="A46" s="238">
        <v>9</v>
      </c>
      <c r="B46" s="239" t="s">
        <v>133</v>
      </c>
      <c r="C46" s="105">
        <v>4100</v>
      </c>
      <c r="D46" s="105">
        <v>1478</v>
      </c>
      <c r="E46" s="68">
        <f t="shared" si="9"/>
        <v>0.36048780487804877</v>
      </c>
      <c r="F46" s="105">
        <v>3734</v>
      </c>
      <c r="G46" s="48">
        <v>1313</v>
      </c>
      <c r="H46" s="402">
        <f t="shared" si="10"/>
        <v>0.35163363685056243</v>
      </c>
      <c r="I46" s="105">
        <v>3412</v>
      </c>
      <c r="J46" s="105">
        <v>1186</v>
      </c>
      <c r="K46" s="424">
        <f t="shared" si="11"/>
        <v>0.34759671746776083</v>
      </c>
    </row>
    <row r="47" spans="1:11" ht="15" customHeight="1">
      <c r="A47" s="238">
        <v>10</v>
      </c>
      <c r="B47" s="239" t="s">
        <v>134</v>
      </c>
      <c r="C47" s="105">
        <v>4024</v>
      </c>
      <c r="D47" s="105">
        <v>2333</v>
      </c>
      <c r="E47" s="68">
        <f t="shared" si="9"/>
        <v>0.57977137176938365</v>
      </c>
      <c r="F47" s="105">
        <v>3759</v>
      </c>
      <c r="G47" s="48">
        <v>2160</v>
      </c>
      <c r="H47" s="402">
        <f t="shared" si="10"/>
        <v>0.57462090981644054</v>
      </c>
      <c r="I47" s="105">
        <v>3663</v>
      </c>
      <c r="J47" s="105">
        <v>2038</v>
      </c>
      <c r="K47" s="424">
        <f t="shared" si="11"/>
        <v>0.55637455637455635</v>
      </c>
    </row>
    <row r="48" spans="1:11" ht="15" customHeight="1">
      <c r="A48" s="238">
        <v>11</v>
      </c>
      <c r="B48" s="239" t="s">
        <v>135</v>
      </c>
      <c r="C48" s="105">
        <v>2951</v>
      </c>
      <c r="D48" s="105">
        <v>1539</v>
      </c>
      <c r="E48" s="68">
        <f t="shared" si="9"/>
        <v>0.52151812944764486</v>
      </c>
      <c r="F48" s="105">
        <v>2864</v>
      </c>
      <c r="G48" s="48">
        <v>1522</v>
      </c>
      <c r="H48" s="402">
        <f t="shared" si="10"/>
        <v>0.53142458100558654</v>
      </c>
      <c r="I48" s="105">
        <v>2524</v>
      </c>
      <c r="J48" s="105">
        <v>1326</v>
      </c>
      <c r="K48" s="424">
        <f t="shared" si="11"/>
        <v>0.52535657686212356</v>
      </c>
    </row>
    <row r="49" spans="1:11" s="40" customFormat="1" ht="15" customHeight="1">
      <c r="A49" s="242">
        <v>12</v>
      </c>
      <c r="B49" s="248" t="s">
        <v>82</v>
      </c>
      <c r="C49" s="28">
        <v>37682</v>
      </c>
      <c r="D49" s="28">
        <v>0</v>
      </c>
      <c r="E49" s="68">
        <f t="shared" si="9"/>
        <v>0</v>
      </c>
      <c r="F49" s="28">
        <v>33212</v>
      </c>
      <c r="G49" s="69">
        <v>0</v>
      </c>
      <c r="H49" s="402">
        <f t="shared" si="10"/>
        <v>0</v>
      </c>
      <c r="I49" s="28">
        <v>30431</v>
      </c>
      <c r="J49" s="28">
        <v>0</v>
      </c>
      <c r="K49" s="424">
        <f t="shared" si="11"/>
        <v>0</v>
      </c>
    </row>
    <row r="50" spans="1:11" ht="15" customHeight="1">
      <c r="A50" s="238">
        <v>13</v>
      </c>
      <c r="B50" s="239" t="s">
        <v>136</v>
      </c>
      <c r="C50" s="105">
        <v>1986</v>
      </c>
      <c r="D50" s="105">
        <v>1307</v>
      </c>
      <c r="E50" s="68">
        <f t="shared" si="9"/>
        <v>0.65810674723061435</v>
      </c>
      <c r="F50" s="105">
        <v>1801</v>
      </c>
      <c r="G50" s="48">
        <v>1209</v>
      </c>
      <c r="H50" s="402">
        <f t="shared" si="10"/>
        <v>0.67129372570793999</v>
      </c>
      <c r="I50" s="105">
        <v>1638</v>
      </c>
      <c r="J50" s="105">
        <v>1095</v>
      </c>
      <c r="K50" s="424">
        <f t="shared" si="11"/>
        <v>0.66849816849816845</v>
      </c>
    </row>
    <row r="51" spans="1:11" ht="15" customHeight="1">
      <c r="A51" s="238">
        <v>14</v>
      </c>
      <c r="B51" s="239" t="s">
        <v>137</v>
      </c>
      <c r="C51" s="105">
        <v>2673</v>
      </c>
      <c r="D51" s="105">
        <v>1835</v>
      </c>
      <c r="E51" s="68">
        <f t="shared" si="9"/>
        <v>0.68649457538346426</v>
      </c>
      <c r="F51" s="105">
        <v>2498</v>
      </c>
      <c r="G51" s="48">
        <v>1751</v>
      </c>
      <c r="H51" s="402">
        <f t="shared" si="10"/>
        <v>0.70096076861489187</v>
      </c>
      <c r="I51" s="105">
        <v>2269</v>
      </c>
      <c r="J51" s="105">
        <v>1575</v>
      </c>
      <c r="K51" s="424">
        <f t="shared" si="11"/>
        <v>0.6941383869546055</v>
      </c>
    </row>
    <row r="52" spans="1:11" ht="15" customHeight="1">
      <c r="A52" s="238">
        <v>15</v>
      </c>
      <c r="B52" s="239" t="s">
        <v>138</v>
      </c>
      <c r="C52" s="105">
        <v>9589</v>
      </c>
      <c r="D52" s="105">
        <v>3775</v>
      </c>
      <c r="E52" s="68">
        <f t="shared" si="9"/>
        <v>0.39368025862967987</v>
      </c>
      <c r="F52" s="105">
        <v>8860</v>
      </c>
      <c r="G52" s="48">
        <v>3390</v>
      </c>
      <c r="H52" s="402">
        <f t="shared" si="10"/>
        <v>0.38261851015801357</v>
      </c>
      <c r="I52" s="105">
        <v>7820</v>
      </c>
      <c r="J52" s="105">
        <v>2881</v>
      </c>
      <c r="K52" s="424">
        <f t="shared" si="11"/>
        <v>0.36841432225063936</v>
      </c>
    </row>
    <row r="53" spans="1:11" ht="15" customHeight="1">
      <c r="A53" s="238">
        <v>16</v>
      </c>
      <c r="B53" s="239" t="s">
        <v>139</v>
      </c>
      <c r="C53" s="105">
        <v>2428</v>
      </c>
      <c r="D53" s="105">
        <v>1559</v>
      </c>
      <c r="E53" s="68">
        <f t="shared" si="9"/>
        <v>0.6420922570016474</v>
      </c>
      <c r="F53" s="105">
        <v>2103</v>
      </c>
      <c r="G53" s="48">
        <v>1338</v>
      </c>
      <c r="H53" s="402">
        <f t="shared" si="10"/>
        <v>0.63623395149786022</v>
      </c>
      <c r="I53" s="105">
        <v>1735</v>
      </c>
      <c r="J53" s="105">
        <v>1126</v>
      </c>
      <c r="K53" s="424">
        <f t="shared" si="11"/>
        <v>0.64899135446685874</v>
      </c>
    </row>
    <row r="54" spans="1:11" ht="15" customHeight="1" thickBot="1">
      <c r="A54" s="249">
        <v>17</v>
      </c>
      <c r="B54" s="250" t="s">
        <v>140</v>
      </c>
      <c r="C54" s="106">
        <v>3613</v>
      </c>
      <c r="D54" s="106">
        <v>1401</v>
      </c>
      <c r="E54" s="71">
        <f t="shared" si="9"/>
        <v>0.38776639911430943</v>
      </c>
      <c r="F54" s="106">
        <v>3499</v>
      </c>
      <c r="G54" s="70">
        <v>1393</v>
      </c>
      <c r="H54" s="443">
        <f t="shared" si="10"/>
        <v>0.39811374678479566</v>
      </c>
      <c r="I54" s="106">
        <v>3152</v>
      </c>
      <c r="J54" s="106">
        <v>1251</v>
      </c>
      <c r="K54" s="444">
        <f t="shared" si="11"/>
        <v>0.39689086294416243</v>
      </c>
    </row>
    <row r="55" spans="1:11" ht="13.5" thickTop="1">
      <c r="B55" s="254"/>
      <c r="E55" s="66"/>
      <c r="H55" s="66"/>
    </row>
    <row r="56" spans="1:11">
      <c r="E56" s="66"/>
      <c r="H56" s="66"/>
    </row>
  </sheetData>
  <mergeCells count="16">
    <mergeCell ref="A12:B12"/>
    <mergeCell ref="A5:B5"/>
    <mergeCell ref="A6:B6"/>
    <mergeCell ref="A7:B7"/>
    <mergeCell ref="A23:B23"/>
    <mergeCell ref="A18:B18"/>
    <mergeCell ref="A1:K1"/>
    <mergeCell ref="A2:K2"/>
    <mergeCell ref="A3:A4"/>
    <mergeCell ref="B3:B4"/>
    <mergeCell ref="C3:D3"/>
    <mergeCell ref="K3:K4"/>
    <mergeCell ref="F3:G3"/>
    <mergeCell ref="E3:E4"/>
    <mergeCell ref="I3:J3"/>
    <mergeCell ref="H3:H4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83" orientation="portrait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opLeftCell="A10" zoomScaleNormal="100" zoomScaleSheetLayoutView="75" workbookViewId="0">
      <selection activeCell="P11" sqref="P11"/>
    </sheetView>
  </sheetViews>
  <sheetFormatPr defaultColWidth="2.140625" defaultRowHeight="12.75"/>
  <cols>
    <col min="1" max="1" width="3.7109375" style="353" customWidth="1"/>
    <col min="2" max="2" width="20.5703125" style="353" customWidth="1"/>
    <col min="3" max="3" width="12.5703125" style="353" customWidth="1"/>
    <col min="4" max="4" width="11.7109375" style="353" customWidth="1"/>
    <col min="5" max="5" width="8.42578125" style="353" customWidth="1"/>
    <col min="6" max="6" width="10.85546875" style="353" customWidth="1"/>
    <col min="7" max="7" width="11.140625" style="353" customWidth="1"/>
    <col min="8" max="8" width="11.7109375" style="353" customWidth="1"/>
    <col min="9" max="9" width="10" style="353" customWidth="1"/>
    <col min="10" max="10" width="8.7109375" style="353" customWidth="1"/>
    <col min="11" max="11" width="8.42578125" style="353" customWidth="1"/>
    <col min="12" max="16384" width="2.140625" style="353"/>
  </cols>
  <sheetData>
    <row r="1" spans="1:11" ht="18.75" customHeight="1">
      <c r="A1" s="639" t="s">
        <v>191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</row>
    <row r="2" spans="1:11" ht="32.25" customHeight="1" thickBot="1">
      <c r="A2" s="574" t="s">
        <v>1919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</row>
    <row r="3" spans="1:11" s="64" customFormat="1" ht="123.75" customHeight="1" thickTop="1">
      <c r="A3" s="214" t="s">
        <v>87</v>
      </c>
      <c r="B3" s="429" t="s">
        <v>88</v>
      </c>
      <c r="C3" s="430" t="s">
        <v>62</v>
      </c>
      <c r="D3" s="430" t="s">
        <v>192</v>
      </c>
      <c r="E3" s="431" t="s">
        <v>193</v>
      </c>
      <c r="F3" s="430" t="s">
        <v>194</v>
      </c>
      <c r="G3" s="431" t="s">
        <v>195</v>
      </c>
      <c r="H3" s="430" t="s">
        <v>196</v>
      </c>
      <c r="I3" s="431" t="s">
        <v>197</v>
      </c>
      <c r="J3" s="430" t="s">
        <v>198</v>
      </c>
      <c r="K3" s="432" t="s">
        <v>199</v>
      </c>
    </row>
    <row r="4" spans="1:11" s="309" customFormat="1" ht="20.25" customHeight="1">
      <c r="A4" s="556" t="s">
        <v>69</v>
      </c>
      <c r="B4" s="557"/>
      <c r="C4" s="433">
        <v>1151647</v>
      </c>
      <c r="D4" s="26">
        <v>168873</v>
      </c>
      <c r="E4" s="27">
        <f>D4/C4</f>
        <v>0.14663607859005406</v>
      </c>
      <c r="F4" s="434">
        <v>55875</v>
      </c>
      <c r="G4" s="27">
        <f t="shared" ref="G4:G17" si="0">+F4/C4</f>
        <v>4.8517471065352494E-2</v>
      </c>
      <c r="H4" s="26">
        <v>23845</v>
      </c>
      <c r="I4" s="27">
        <f t="shared" ref="I4:I10" si="1">+H4/C4</f>
        <v>2.070512926269942E-2</v>
      </c>
      <c r="J4" s="26">
        <v>3518</v>
      </c>
      <c r="K4" s="33">
        <f t="shared" ref="K4:K17" si="2">+J4/C4</f>
        <v>3.0547554936538714E-3</v>
      </c>
    </row>
    <row r="5" spans="1:11" s="45" customFormat="1" ht="27" customHeight="1">
      <c r="A5" s="558" t="s">
        <v>13</v>
      </c>
      <c r="B5" s="559"/>
      <c r="C5" s="435">
        <f>C6+C11+C17+C22+C31+C36</f>
        <v>168342</v>
      </c>
      <c r="D5" s="435">
        <f>D6+D11+D17+D22+D31+D36</f>
        <v>23842</v>
      </c>
      <c r="E5" s="234">
        <f>D5/C5</f>
        <v>0.1416283518076297</v>
      </c>
      <c r="F5" s="435">
        <f>F6+F11+F17+F22+F31+F36</f>
        <v>9258</v>
      </c>
      <c r="G5" s="234">
        <f t="shared" si="0"/>
        <v>5.4995188366539542E-2</v>
      </c>
      <c r="H5" s="435">
        <f>H6+H11+H17+H22+H31+H36</f>
        <v>3488</v>
      </c>
      <c r="I5" s="234">
        <f t="shared" si="1"/>
        <v>2.071972532107258E-2</v>
      </c>
      <c r="J5" s="435">
        <f>J6+J11+J17+J22+J31+J36</f>
        <v>1059</v>
      </c>
      <c r="K5" s="235">
        <f t="shared" si="2"/>
        <v>6.2907652279288592E-3</v>
      </c>
    </row>
    <row r="6" spans="1:11" s="92" customFormat="1" ht="16.5" customHeight="1">
      <c r="A6" s="560" t="s">
        <v>90</v>
      </c>
      <c r="B6" s="625"/>
      <c r="C6" s="436">
        <f>SUM(C7:C10)</f>
        <v>12462</v>
      </c>
      <c r="D6" s="72">
        <f>SUM(D7:D10)</f>
        <v>2030</v>
      </c>
      <c r="E6" s="73">
        <f>D6/C6</f>
        <v>0.16289520141229338</v>
      </c>
      <c r="F6" s="72">
        <f>SUM(F7:F10)</f>
        <v>628</v>
      </c>
      <c r="G6" s="73">
        <f t="shared" si="0"/>
        <v>5.0393195313753809E-2</v>
      </c>
      <c r="H6" s="72">
        <f>SUM(H7:H10)</f>
        <v>321</v>
      </c>
      <c r="I6" s="73">
        <f t="shared" si="1"/>
        <v>2.5758305247953781E-2</v>
      </c>
      <c r="J6" s="72">
        <f>SUM(J7:J10)</f>
        <v>28</v>
      </c>
      <c r="K6" s="74">
        <f t="shared" si="2"/>
        <v>2.2468303643074948E-3</v>
      </c>
    </row>
    <row r="7" spans="1:11" ht="15" customHeight="1">
      <c r="A7" s="238">
        <v>1</v>
      </c>
      <c r="B7" s="23" t="s">
        <v>14</v>
      </c>
      <c r="C7" s="28">
        <v>3733</v>
      </c>
      <c r="D7" s="105">
        <v>593</v>
      </c>
      <c r="E7" s="401">
        <f>D7/C7</f>
        <v>0.15885346905973749</v>
      </c>
      <c r="F7" s="105">
        <v>243</v>
      </c>
      <c r="G7" s="401">
        <f t="shared" si="0"/>
        <v>6.5095097776587202E-2</v>
      </c>
      <c r="H7" s="105">
        <v>65</v>
      </c>
      <c r="I7" s="401">
        <f t="shared" si="1"/>
        <v>1.7412268952585051E-2</v>
      </c>
      <c r="J7" s="105">
        <v>9</v>
      </c>
      <c r="K7" s="241">
        <f t="shared" si="2"/>
        <v>2.4109295472810074E-3</v>
      </c>
    </row>
    <row r="8" spans="1:11" ht="15" customHeight="1">
      <c r="A8" s="238">
        <v>2</v>
      </c>
      <c r="B8" s="23" t="s">
        <v>15</v>
      </c>
      <c r="C8" s="28">
        <v>2444</v>
      </c>
      <c r="D8" s="105">
        <v>381</v>
      </c>
      <c r="E8" s="401">
        <f>+D8/C8</f>
        <v>0.15589198036006546</v>
      </c>
      <c r="F8" s="105">
        <v>15</v>
      </c>
      <c r="G8" s="401">
        <f t="shared" si="0"/>
        <v>6.1374795417348605E-3</v>
      </c>
      <c r="H8" s="105">
        <v>106</v>
      </c>
      <c r="I8" s="401">
        <f t="shared" si="1"/>
        <v>4.3371522094926347E-2</v>
      </c>
      <c r="J8" s="105">
        <v>3</v>
      </c>
      <c r="K8" s="241">
        <f t="shared" si="2"/>
        <v>1.2274959083469722E-3</v>
      </c>
    </row>
    <row r="9" spans="1:11" ht="15" customHeight="1">
      <c r="A9" s="238">
        <v>3</v>
      </c>
      <c r="B9" s="23" t="s">
        <v>17</v>
      </c>
      <c r="C9" s="28">
        <v>3768</v>
      </c>
      <c r="D9" s="105">
        <v>534</v>
      </c>
      <c r="E9" s="401">
        <f>+D9/C9</f>
        <v>0.14171974522292993</v>
      </c>
      <c r="F9" s="105">
        <v>243</v>
      </c>
      <c r="G9" s="401">
        <f t="shared" si="0"/>
        <v>6.4490445859872611E-2</v>
      </c>
      <c r="H9" s="105">
        <v>80</v>
      </c>
      <c r="I9" s="401">
        <f t="shared" si="1"/>
        <v>2.1231422505307854E-2</v>
      </c>
      <c r="J9" s="105">
        <v>10</v>
      </c>
      <c r="K9" s="241">
        <f t="shared" si="2"/>
        <v>2.6539278131634818E-3</v>
      </c>
    </row>
    <row r="10" spans="1:11" ht="15" customHeight="1">
      <c r="A10" s="238">
        <v>4</v>
      </c>
      <c r="B10" s="23" t="s">
        <v>63</v>
      </c>
      <c r="C10" s="28">
        <v>2517</v>
      </c>
      <c r="D10" s="105">
        <v>522</v>
      </c>
      <c r="E10" s="401">
        <f>+D10/C10</f>
        <v>0.20738974970202623</v>
      </c>
      <c r="F10" s="105">
        <v>127</v>
      </c>
      <c r="G10" s="401">
        <f t="shared" si="0"/>
        <v>5.0456893126738178E-2</v>
      </c>
      <c r="H10" s="105">
        <v>70</v>
      </c>
      <c r="I10" s="401">
        <f t="shared" si="1"/>
        <v>2.7810885975367503E-2</v>
      </c>
      <c r="J10" s="105">
        <v>6</v>
      </c>
      <c r="K10" s="241">
        <f t="shared" si="2"/>
        <v>2.3837902264600714E-3</v>
      </c>
    </row>
    <row r="11" spans="1:11" s="64" customFormat="1" ht="15" customHeight="1">
      <c r="A11" s="640" t="s">
        <v>2</v>
      </c>
      <c r="B11" s="641"/>
      <c r="C11" s="436">
        <f>SUM(C12:C16)</f>
        <v>15659</v>
      </c>
      <c r="D11" s="436">
        <f>SUM(D12:D16)</f>
        <v>1548</v>
      </c>
      <c r="E11" s="73">
        <f>+D11/C11</f>
        <v>9.8856887412989342E-2</v>
      </c>
      <c r="F11" s="436">
        <f>SUM(F12:F16)</f>
        <v>728</v>
      </c>
      <c r="G11" s="73">
        <f t="shared" si="0"/>
        <v>4.6490835940992403E-2</v>
      </c>
      <c r="H11" s="72">
        <f>SUM(H12:H16)</f>
        <v>525</v>
      </c>
      <c r="I11" s="73">
        <f>H11/C11</f>
        <v>3.3527045149754138E-2</v>
      </c>
      <c r="J11" s="72">
        <f>SUM(J12:J16)</f>
        <v>34</v>
      </c>
      <c r="K11" s="74">
        <f t="shared" si="2"/>
        <v>2.1712753049364583E-3</v>
      </c>
    </row>
    <row r="12" spans="1:11" ht="14.1" customHeight="1">
      <c r="A12" s="238">
        <v>1</v>
      </c>
      <c r="B12" s="23" t="s">
        <v>19</v>
      </c>
      <c r="C12" s="28">
        <v>3454</v>
      </c>
      <c r="D12" s="105">
        <v>408</v>
      </c>
      <c r="E12" s="401">
        <f t="shared" ref="E12:E17" si="3">+D12/C12</f>
        <v>0.11812391430225826</v>
      </c>
      <c r="F12" s="105">
        <v>225</v>
      </c>
      <c r="G12" s="401">
        <f t="shared" si="0"/>
        <v>6.5141864504921834E-2</v>
      </c>
      <c r="H12" s="105">
        <v>149</v>
      </c>
      <c r="I12" s="401">
        <f>+H12/C12</f>
        <v>4.3138390272148233E-2</v>
      </c>
      <c r="J12" s="105">
        <v>7</v>
      </c>
      <c r="K12" s="241">
        <f t="shared" si="2"/>
        <v>2.0266357845975681E-3</v>
      </c>
    </row>
    <row r="13" spans="1:11" s="415" customFormat="1" ht="15" customHeight="1">
      <c r="A13" s="242">
        <v>2</v>
      </c>
      <c r="B13" s="416" t="s">
        <v>21</v>
      </c>
      <c r="C13" s="28">
        <v>2827</v>
      </c>
      <c r="D13" s="28">
        <v>267</v>
      </c>
      <c r="E13" s="402">
        <f t="shared" si="3"/>
        <v>9.4446409621506897E-2</v>
      </c>
      <c r="F13" s="28">
        <v>137</v>
      </c>
      <c r="G13" s="402">
        <f t="shared" si="0"/>
        <v>4.8461266360099044E-2</v>
      </c>
      <c r="H13" s="28">
        <v>55</v>
      </c>
      <c r="I13" s="402">
        <f>+H13/C13</f>
        <v>1.9455252918287938E-2</v>
      </c>
      <c r="J13" s="28">
        <v>9</v>
      </c>
      <c r="K13" s="245">
        <f t="shared" si="2"/>
        <v>3.1835868411743897E-3</v>
      </c>
    </row>
    <row r="14" spans="1:11" ht="15" customHeight="1">
      <c r="A14" s="238">
        <v>3</v>
      </c>
      <c r="B14" s="23" t="s">
        <v>20</v>
      </c>
      <c r="C14" s="28">
        <v>4024</v>
      </c>
      <c r="D14" s="105">
        <v>390</v>
      </c>
      <c r="E14" s="401">
        <f t="shared" si="3"/>
        <v>9.6918489065606364E-2</v>
      </c>
      <c r="F14" s="105">
        <v>172</v>
      </c>
      <c r="G14" s="401">
        <f t="shared" si="0"/>
        <v>4.2743538767395624E-2</v>
      </c>
      <c r="H14" s="105">
        <v>127</v>
      </c>
      <c r="I14" s="401">
        <f>+H14/C14</f>
        <v>3.1560636182902585E-2</v>
      </c>
      <c r="J14" s="105">
        <v>5</v>
      </c>
      <c r="K14" s="241">
        <f t="shared" si="2"/>
        <v>1.242544731610338E-3</v>
      </c>
    </row>
    <row r="15" spans="1:11" ht="15" customHeight="1">
      <c r="A15" s="238">
        <v>4</v>
      </c>
      <c r="B15" s="23" t="s">
        <v>22</v>
      </c>
      <c r="C15" s="28">
        <v>3141</v>
      </c>
      <c r="D15" s="105">
        <v>256</v>
      </c>
      <c r="E15" s="401">
        <f t="shared" si="3"/>
        <v>8.1502706144539958E-2</v>
      </c>
      <c r="F15" s="105">
        <v>57</v>
      </c>
      <c r="G15" s="401">
        <f t="shared" si="0"/>
        <v>1.8147086914995225E-2</v>
      </c>
      <c r="H15" s="105">
        <v>144</v>
      </c>
      <c r="I15" s="401">
        <f>+H15/C15</f>
        <v>4.5845272206303724E-2</v>
      </c>
      <c r="J15" s="105">
        <v>9</v>
      </c>
      <c r="K15" s="241">
        <f t="shared" si="2"/>
        <v>2.8653295128939827E-3</v>
      </c>
    </row>
    <row r="16" spans="1:11" ht="15" customHeight="1">
      <c r="A16" s="238">
        <v>5</v>
      </c>
      <c r="B16" s="23" t="s">
        <v>23</v>
      </c>
      <c r="C16" s="28">
        <v>2213</v>
      </c>
      <c r="D16" s="105">
        <v>227</v>
      </c>
      <c r="E16" s="401">
        <f t="shared" si="3"/>
        <v>0.10257568910980569</v>
      </c>
      <c r="F16" s="105">
        <v>137</v>
      </c>
      <c r="G16" s="401">
        <f t="shared" si="0"/>
        <v>6.190691369182106E-2</v>
      </c>
      <c r="H16" s="105">
        <v>50</v>
      </c>
      <c r="I16" s="401">
        <f>+H16/C16</f>
        <v>2.2593764121102575E-2</v>
      </c>
      <c r="J16" s="105">
        <v>4</v>
      </c>
      <c r="K16" s="241">
        <f t="shared" si="2"/>
        <v>1.8075011296882061E-3</v>
      </c>
    </row>
    <row r="17" spans="1:11" s="64" customFormat="1" ht="15" customHeight="1">
      <c r="A17" s="560" t="s">
        <v>92</v>
      </c>
      <c r="B17" s="561"/>
      <c r="C17" s="436">
        <f>SUM(C18:C21)</f>
        <v>15848</v>
      </c>
      <c r="D17" s="436">
        <f>SUM(D18:D21)</f>
        <v>2296</v>
      </c>
      <c r="E17" s="73">
        <f t="shared" si="3"/>
        <v>0.14487632508833923</v>
      </c>
      <c r="F17" s="436">
        <f>SUM(F18:F21)</f>
        <v>469</v>
      </c>
      <c r="G17" s="73">
        <f t="shared" si="0"/>
        <v>2.959363957597173E-2</v>
      </c>
      <c r="H17" s="72">
        <f>SUM(H18:H21)</f>
        <v>378</v>
      </c>
      <c r="I17" s="73">
        <f>H17/C17</f>
        <v>2.3851590106007067E-2</v>
      </c>
      <c r="J17" s="72">
        <f>SUM(J18:J21)</f>
        <v>24</v>
      </c>
      <c r="K17" s="74">
        <f t="shared" si="2"/>
        <v>1.5143866733972741E-3</v>
      </c>
    </row>
    <row r="18" spans="1:11" ht="12.95" customHeight="1">
      <c r="A18" s="238">
        <v>1</v>
      </c>
      <c r="B18" s="23" t="s">
        <v>24</v>
      </c>
      <c r="C18" s="28">
        <v>2842</v>
      </c>
      <c r="D18" s="105">
        <v>509</v>
      </c>
      <c r="E18" s="401">
        <f>+D18/C18</f>
        <v>0.17909922589725547</v>
      </c>
      <c r="F18" s="105">
        <v>157</v>
      </c>
      <c r="G18" s="401">
        <f>+F18/C18</f>
        <v>5.5242786769880363E-2</v>
      </c>
      <c r="H18" s="105">
        <v>71</v>
      </c>
      <c r="I18" s="401">
        <f>+H18/C18</f>
        <v>2.4982406755805771E-2</v>
      </c>
      <c r="J18" s="105">
        <v>4</v>
      </c>
      <c r="K18" s="241">
        <f>+J18/C18</f>
        <v>1.4074595355383533E-3</v>
      </c>
    </row>
    <row r="19" spans="1:11" s="415" customFormat="1" ht="15" customHeight="1">
      <c r="A19" s="242">
        <v>2</v>
      </c>
      <c r="B19" s="416" t="s">
        <v>26</v>
      </c>
      <c r="C19" s="28">
        <v>4894</v>
      </c>
      <c r="D19" s="28">
        <v>526</v>
      </c>
      <c r="E19" s="402">
        <f>+D19/C19</f>
        <v>0.10747854515733551</v>
      </c>
      <c r="F19" s="28">
        <v>15</v>
      </c>
      <c r="G19" s="402">
        <f>+F19/C19</f>
        <v>3.064977523498161E-3</v>
      </c>
      <c r="H19" s="28">
        <v>107</v>
      </c>
      <c r="I19" s="402">
        <f>+H19/C19</f>
        <v>2.1863506334286881E-2</v>
      </c>
      <c r="J19" s="28">
        <v>15</v>
      </c>
      <c r="K19" s="245">
        <f>+J19/C19</f>
        <v>3.064977523498161E-3</v>
      </c>
    </row>
    <row r="20" spans="1:11" ht="15" customHeight="1">
      <c r="A20" s="238">
        <v>3</v>
      </c>
      <c r="B20" s="23" t="s">
        <v>25</v>
      </c>
      <c r="C20" s="28">
        <v>4887</v>
      </c>
      <c r="D20" s="105">
        <v>845</v>
      </c>
      <c r="E20" s="401">
        <f>+D20/C20</f>
        <v>0.17290771434417843</v>
      </c>
      <c r="F20" s="105">
        <v>224</v>
      </c>
      <c r="G20" s="401">
        <f>+F20/C20</f>
        <v>4.5835891139758542E-2</v>
      </c>
      <c r="H20" s="105">
        <v>134</v>
      </c>
      <c r="I20" s="401">
        <f>+H20/C20</f>
        <v>2.7419684878248415E-2</v>
      </c>
      <c r="J20" s="105">
        <v>3</v>
      </c>
      <c r="K20" s="241">
        <f>+J20/C20</f>
        <v>6.1387354205033758E-4</v>
      </c>
    </row>
    <row r="21" spans="1:11" ht="15" customHeight="1">
      <c r="A21" s="238">
        <v>4</v>
      </c>
      <c r="B21" s="23" t="s">
        <v>27</v>
      </c>
      <c r="C21" s="28">
        <v>3225</v>
      </c>
      <c r="D21" s="105">
        <v>416</v>
      </c>
      <c r="E21" s="401">
        <f>+D21/C21</f>
        <v>0.12899224806201551</v>
      </c>
      <c r="F21" s="105">
        <v>73</v>
      </c>
      <c r="G21" s="401">
        <f>+F21/C21</f>
        <v>2.2635658914728681E-2</v>
      </c>
      <c r="H21" s="105">
        <v>66</v>
      </c>
      <c r="I21" s="401">
        <f>+H21/C21</f>
        <v>2.0465116279069766E-2</v>
      </c>
      <c r="J21" s="105">
        <v>2</v>
      </c>
      <c r="K21" s="241">
        <f>+J21/C21</f>
        <v>6.2015503875968996E-4</v>
      </c>
    </row>
    <row r="22" spans="1:11" s="64" customFormat="1" ht="15" customHeight="1">
      <c r="A22" s="560" t="s">
        <v>93</v>
      </c>
      <c r="B22" s="561"/>
      <c r="C22" s="436">
        <f>SUM(C23:C30)</f>
        <v>39172</v>
      </c>
      <c r="D22" s="436">
        <f>SUM(D23:D30)</f>
        <v>5829</v>
      </c>
      <c r="E22" s="73">
        <f>+D22/C22</f>
        <v>0.1488052690697437</v>
      </c>
      <c r="F22" s="436">
        <f>SUM(F23:F30)</f>
        <v>1936</v>
      </c>
      <c r="G22" s="73">
        <f>+F22/C22</f>
        <v>4.9423057285816398E-2</v>
      </c>
      <c r="H22" s="72">
        <f>SUM(H23:H30)</f>
        <v>703</v>
      </c>
      <c r="I22" s="73">
        <f>H22/C22</f>
        <v>1.7946492392525274E-2</v>
      </c>
      <c r="J22" s="72">
        <f>SUM(J23:J30)</f>
        <v>71</v>
      </c>
      <c r="K22" s="74">
        <f>+J22/C22</f>
        <v>1.8125191463290106E-3</v>
      </c>
    </row>
    <row r="23" spans="1:11" ht="12.95" customHeight="1">
      <c r="A23" s="238">
        <v>1</v>
      </c>
      <c r="B23" s="23" t="s">
        <v>28</v>
      </c>
      <c r="C23" s="28">
        <v>1168</v>
      </c>
      <c r="D23" s="105">
        <v>107</v>
      </c>
      <c r="E23" s="401">
        <f t="shared" ref="E23:E53" si="4">+D23/C23</f>
        <v>9.1609589041095896E-2</v>
      </c>
      <c r="F23" s="105">
        <v>70</v>
      </c>
      <c r="G23" s="401">
        <f t="shared" ref="G23:G53" si="5">+F23/C23</f>
        <v>5.9931506849315065E-2</v>
      </c>
      <c r="H23" s="105">
        <v>38</v>
      </c>
      <c r="I23" s="401">
        <f t="shared" ref="I23:I30" si="6">+H23/C23</f>
        <v>3.2534246575342464E-2</v>
      </c>
      <c r="J23" s="105">
        <v>6</v>
      </c>
      <c r="K23" s="241">
        <f t="shared" ref="K23:K31" si="7">+J23/C23</f>
        <v>5.1369863013698627E-3</v>
      </c>
    </row>
    <row r="24" spans="1:11" ht="15" customHeight="1">
      <c r="A24" s="238">
        <v>2</v>
      </c>
      <c r="B24" s="23" t="s">
        <v>29</v>
      </c>
      <c r="C24" s="28">
        <v>2821</v>
      </c>
      <c r="D24" s="105">
        <v>287</v>
      </c>
      <c r="E24" s="401">
        <f t="shared" si="4"/>
        <v>0.10173697270471464</v>
      </c>
      <c r="F24" s="105">
        <v>139</v>
      </c>
      <c r="G24" s="401">
        <f t="shared" si="5"/>
        <v>4.9273307337823466E-2</v>
      </c>
      <c r="H24" s="105">
        <v>52</v>
      </c>
      <c r="I24" s="401">
        <f t="shared" si="6"/>
        <v>1.8433179723502304E-2</v>
      </c>
      <c r="J24" s="105">
        <v>8</v>
      </c>
      <c r="K24" s="241">
        <f t="shared" si="7"/>
        <v>2.8358738036157391E-3</v>
      </c>
    </row>
    <row r="25" spans="1:11" ht="15" customHeight="1">
      <c r="A25" s="238">
        <v>3</v>
      </c>
      <c r="B25" s="23" t="s">
        <v>30</v>
      </c>
      <c r="C25" s="28">
        <v>1740</v>
      </c>
      <c r="D25" s="105">
        <v>145</v>
      </c>
      <c r="E25" s="401">
        <f t="shared" si="4"/>
        <v>8.3333333333333329E-2</v>
      </c>
      <c r="F25" s="105">
        <v>2</v>
      </c>
      <c r="G25" s="401">
        <f t="shared" si="5"/>
        <v>1.1494252873563218E-3</v>
      </c>
      <c r="H25" s="105">
        <v>59</v>
      </c>
      <c r="I25" s="401">
        <f t="shared" si="6"/>
        <v>3.3908045977011497E-2</v>
      </c>
      <c r="J25" s="105">
        <v>1</v>
      </c>
      <c r="K25" s="241">
        <f t="shared" si="7"/>
        <v>5.7471264367816091E-4</v>
      </c>
    </row>
    <row r="26" spans="1:11" ht="15" customHeight="1">
      <c r="A26" s="238">
        <v>4</v>
      </c>
      <c r="B26" s="23" t="s">
        <v>113</v>
      </c>
      <c r="C26" s="28">
        <v>3813</v>
      </c>
      <c r="D26" s="105">
        <v>614</v>
      </c>
      <c r="E26" s="401">
        <f t="shared" si="4"/>
        <v>0.16102806189352217</v>
      </c>
      <c r="F26" s="105">
        <v>232</v>
      </c>
      <c r="G26" s="401">
        <f t="shared" si="5"/>
        <v>6.0844479412536061E-2</v>
      </c>
      <c r="H26" s="105">
        <v>89</v>
      </c>
      <c r="I26" s="401">
        <f t="shared" si="6"/>
        <v>2.3341201153947024E-2</v>
      </c>
      <c r="J26" s="105">
        <v>2</v>
      </c>
      <c r="K26" s="241">
        <f t="shared" si="7"/>
        <v>5.2452137424600052E-4</v>
      </c>
    </row>
    <row r="27" spans="1:11" s="415" customFormat="1" ht="15" customHeight="1">
      <c r="A27" s="242">
        <v>5</v>
      </c>
      <c r="B27" s="416" t="s">
        <v>115</v>
      </c>
      <c r="C27" s="28">
        <v>13522</v>
      </c>
      <c r="D27" s="28">
        <v>2034</v>
      </c>
      <c r="E27" s="402">
        <f t="shared" si="4"/>
        <v>0.15042153527584676</v>
      </c>
      <c r="F27" s="28">
        <v>724</v>
      </c>
      <c r="G27" s="402">
        <f t="shared" si="5"/>
        <v>5.3542375388256173E-2</v>
      </c>
      <c r="H27" s="28">
        <v>171</v>
      </c>
      <c r="I27" s="402">
        <f t="shared" si="6"/>
        <v>1.2646058275403048E-2</v>
      </c>
      <c r="J27" s="28">
        <v>30</v>
      </c>
      <c r="K27" s="245">
        <f t="shared" si="7"/>
        <v>2.2186067149829905E-3</v>
      </c>
    </row>
    <row r="28" spans="1:11" ht="15" customHeight="1">
      <c r="A28" s="238">
        <v>6</v>
      </c>
      <c r="B28" s="23" t="s">
        <v>31</v>
      </c>
      <c r="C28" s="28">
        <v>10672</v>
      </c>
      <c r="D28" s="105">
        <v>1731</v>
      </c>
      <c r="E28" s="401">
        <f t="shared" si="4"/>
        <v>0.16220014992503748</v>
      </c>
      <c r="F28" s="105">
        <v>578</v>
      </c>
      <c r="G28" s="401">
        <f t="shared" si="5"/>
        <v>5.4160419790104948E-2</v>
      </c>
      <c r="H28" s="105">
        <v>179</v>
      </c>
      <c r="I28" s="401">
        <f t="shared" si="6"/>
        <v>1.6772863568215893E-2</v>
      </c>
      <c r="J28" s="105">
        <v>19</v>
      </c>
      <c r="K28" s="241">
        <f t="shared" si="7"/>
        <v>1.780359820089955E-3</v>
      </c>
    </row>
    <row r="29" spans="1:11" ht="15" customHeight="1">
      <c r="A29" s="238">
        <v>7</v>
      </c>
      <c r="B29" s="23" t="s">
        <v>32</v>
      </c>
      <c r="C29" s="28">
        <v>3716</v>
      </c>
      <c r="D29" s="105">
        <v>667</v>
      </c>
      <c r="E29" s="401">
        <f t="shared" si="4"/>
        <v>0.17949407965554359</v>
      </c>
      <c r="F29" s="105">
        <v>141</v>
      </c>
      <c r="G29" s="401">
        <f t="shared" si="5"/>
        <v>3.7944025834230358E-2</v>
      </c>
      <c r="H29" s="105">
        <v>50</v>
      </c>
      <c r="I29" s="401">
        <f t="shared" si="6"/>
        <v>1.3455328310010764E-2</v>
      </c>
      <c r="J29" s="105">
        <v>2</v>
      </c>
      <c r="K29" s="241">
        <f t="shared" si="7"/>
        <v>5.3821313240043052E-4</v>
      </c>
    </row>
    <row r="30" spans="1:11" ht="15" customHeight="1">
      <c r="A30" s="238">
        <v>8</v>
      </c>
      <c r="B30" s="23" t="s">
        <v>33</v>
      </c>
      <c r="C30" s="28">
        <v>1720</v>
      </c>
      <c r="D30" s="105">
        <v>244</v>
      </c>
      <c r="E30" s="401">
        <f t="shared" si="4"/>
        <v>0.14186046511627906</v>
      </c>
      <c r="F30" s="105">
        <v>50</v>
      </c>
      <c r="G30" s="401">
        <f t="shared" si="5"/>
        <v>2.9069767441860465E-2</v>
      </c>
      <c r="H30" s="105">
        <v>65</v>
      </c>
      <c r="I30" s="401">
        <f t="shared" si="6"/>
        <v>3.7790697674418602E-2</v>
      </c>
      <c r="J30" s="105">
        <v>3</v>
      </c>
      <c r="K30" s="241">
        <f t="shared" si="7"/>
        <v>1.7441860465116279E-3</v>
      </c>
    </row>
    <row r="31" spans="1:11" s="64" customFormat="1" ht="15" customHeight="1">
      <c r="A31" s="560" t="s">
        <v>5</v>
      </c>
      <c r="B31" s="561"/>
      <c r="C31" s="436">
        <f>SUM(C32:C35)</f>
        <v>6935</v>
      </c>
      <c r="D31" s="436">
        <f>SUM(D32:D35)</f>
        <v>811</v>
      </c>
      <c r="E31" s="73">
        <f t="shared" si="4"/>
        <v>0.11694304253785148</v>
      </c>
      <c r="F31" s="436">
        <f>SUM(F32:F35)</f>
        <v>484</v>
      </c>
      <c r="G31" s="73">
        <f t="shared" si="5"/>
        <v>6.9790915645277576E-2</v>
      </c>
      <c r="H31" s="72">
        <f>SUM(H32:H35)</f>
        <v>214</v>
      </c>
      <c r="I31" s="73">
        <f>H31/C31</f>
        <v>3.0857966834895459E-2</v>
      </c>
      <c r="J31" s="72">
        <f>SUM(J32:J35)</f>
        <v>31</v>
      </c>
      <c r="K31" s="74">
        <f t="shared" si="7"/>
        <v>4.4700793078586874E-3</v>
      </c>
    </row>
    <row r="32" spans="1:11" ht="12.95" customHeight="1">
      <c r="A32" s="238">
        <v>1</v>
      </c>
      <c r="B32" s="23" t="s">
        <v>121</v>
      </c>
      <c r="C32" s="28">
        <v>1004</v>
      </c>
      <c r="D32" s="105">
        <v>76</v>
      </c>
      <c r="E32" s="401">
        <f t="shared" si="4"/>
        <v>7.5697211155378488E-2</v>
      </c>
      <c r="F32" s="105">
        <v>45</v>
      </c>
      <c r="G32" s="401">
        <f t="shared" si="5"/>
        <v>4.4820717131474105E-2</v>
      </c>
      <c r="H32" s="105">
        <v>33</v>
      </c>
      <c r="I32" s="401">
        <f>+H32/C32</f>
        <v>3.2868525896414341E-2</v>
      </c>
      <c r="J32" s="105">
        <v>0</v>
      </c>
      <c r="K32" s="241">
        <f>+J32/C32</f>
        <v>0</v>
      </c>
    </row>
    <row r="33" spans="1:11" s="415" customFormat="1" ht="15" customHeight="1">
      <c r="A33" s="242">
        <v>2</v>
      </c>
      <c r="B33" s="416" t="s">
        <v>123</v>
      </c>
      <c r="C33" s="28">
        <v>2243</v>
      </c>
      <c r="D33" s="28">
        <v>282</v>
      </c>
      <c r="E33" s="402">
        <f t="shared" si="4"/>
        <v>0.12572447614801605</v>
      </c>
      <c r="F33" s="28">
        <v>187</v>
      </c>
      <c r="G33" s="402">
        <f t="shared" si="5"/>
        <v>8.3370485956308513E-2</v>
      </c>
      <c r="H33" s="28">
        <v>50</v>
      </c>
      <c r="I33" s="402">
        <f>+H33/C33</f>
        <v>2.229157378510923E-2</v>
      </c>
      <c r="J33" s="28">
        <v>24</v>
      </c>
      <c r="K33" s="245">
        <f>+J33/C33</f>
        <v>1.069995541685243E-2</v>
      </c>
    </row>
    <row r="34" spans="1:11" ht="15" customHeight="1">
      <c r="A34" s="238">
        <v>3</v>
      </c>
      <c r="B34" s="23" t="s">
        <v>34</v>
      </c>
      <c r="C34" s="28">
        <v>2124</v>
      </c>
      <c r="D34" s="105">
        <v>291</v>
      </c>
      <c r="E34" s="401">
        <f t="shared" si="4"/>
        <v>0.13700564971751411</v>
      </c>
      <c r="F34" s="105">
        <v>149</v>
      </c>
      <c r="G34" s="401">
        <f t="shared" si="5"/>
        <v>7.0150659133709978E-2</v>
      </c>
      <c r="H34" s="105">
        <v>76</v>
      </c>
      <c r="I34" s="401">
        <f>+H34/C34</f>
        <v>3.5781544256120526E-2</v>
      </c>
      <c r="J34" s="105">
        <v>4</v>
      </c>
      <c r="K34" s="241">
        <f>+J34/C34</f>
        <v>1.8832391713747645E-3</v>
      </c>
    </row>
    <row r="35" spans="1:11" ht="15" customHeight="1">
      <c r="A35" s="238">
        <v>4</v>
      </c>
      <c r="B35" s="23" t="s">
        <v>35</v>
      </c>
      <c r="C35" s="28">
        <v>1564</v>
      </c>
      <c r="D35" s="105">
        <v>162</v>
      </c>
      <c r="E35" s="401">
        <f t="shared" si="4"/>
        <v>0.10358056265984655</v>
      </c>
      <c r="F35" s="105">
        <v>103</v>
      </c>
      <c r="G35" s="401">
        <f t="shared" si="5"/>
        <v>6.5856777493606133E-2</v>
      </c>
      <c r="H35" s="105">
        <v>55</v>
      </c>
      <c r="I35" s="401">
        <f>+H35/C35</f>
        <v>3.5166240409207163E-2</v>
      </c>
      <c r="J35" s="105">
        <v>3</v>
      </c>
      <c r="K35" s="241">
        <f>+J35/C35</f>
        <v>1.9181585677749361E-3</v>
      </c>
    </row>
    <row r="36" spans="1:11" s="64" customFormat="1" ht="15" customHeight="1">
      <c r="A36" s="560" t="s">
        <v>95</v>
      </c>
      <c r="B36" s="561"/>
      <c r="C36" s="436">
        <f>SUM(C37:C53)</f>
        <v>78266</v>
      </c>
      <c r="D36" s="436">
        <f>SUM(D37:D53)</f>
        <v>11328</v>
      </c>
      <c r="E36" s="73">
        <f t="shared" si="4"/>
        <v>0.14473717834053101</v>
      </c>
      <c r="F36" s="436">
        <f>SUM(F37:F53)</f>
        <v>5013</v>
      </c>
      <c r="G36" s="73">
        <f t="shared" si="5"/>
        <v>6.4050801114149181E-2</v>
      </c>
      <c r="H36" s="72">
        <f>SUM(H37:H53)</f>
        <v>1347</v>
      </c>
      <c r="I36" s="73">
        <f>H36/C36</f>
        <v>1.7210538420259117E-2</v>
      </c>
      <c r="J36" s="72">
        <f>SUM(J37:J53)</f>
        <v>871</v>
      </c>
      <c r="K36" s="74">
        <f>+J36/C36</f>
        <v>1.1128714895356859E-2</v>
      </c>
    </row>
    <row r="37" spans="1:11" ht="12.95" customHeight="1">
      <c r="A37" s="238">
        <v>1</v>
      </c>
      <c r="B37" s="23" t="s">
        <v>36</v>
      </c>
      <c r="C37" s="28">
        <v>4211</v>
      </c>
      <c r="D37" s="105">
        <v>437</v>
      </c>
      <c r="E37" s="401">
        <f t="shared" si="4"/>
        <v>0.10377582521966279</v>
      </c>
      <c r="F37" s="105">
        <v>400</v>
      </c>
      <c r="G37" s="401">
        <f t="shared" si="5"/>
        <v>9.4989313702208505E-2</v>
      </c>
      <c r="H37" s="105">
        <v>70</v>
      </c>
      <c r="I37" s="401">
        <f t="shared" ref="I37:I53" si="8">+H37/C37</f>
        <v>1.6623129897886488E-2</v>
      </c>
      <c r="J37" s="105">
        <v>2</v>
      </c>
      <c r="K37" s="241">
        <f t="shared" ref="K37:K53" si="9">+J37/C37</f>
        <v>4.7494656851104251E-4</v>
      </c>
    </row>
    <row r="38" spans="1:11" ht="15" customHeight="1">
      <c r="A38" s="238">
        <v>2</v>
      </c>
      <c r="B38" s="23" t="s">
        <v>37</v>
      </c>
      <c r="C38" s="28">
        <v>1281</v>
      </c>
      <c r="D38" s="105">
        <v>286</v>
      </c>
      <c r="E38" s="401">
        <f t="shared" si="4"/>
        <v>0.22326307572209211</v>
      </c>
      <c r="F38" s="105">
        <v>82</v>
      </c>
      <c r="G38" s="401">
        <f t="shared" si="5"/>
        <v>6.401249024199844E-2</v>
      </c>
      <c r="H38" s="105">
        <v>25</v>
      </c>
      <c r="I38" s="401">
        <f t="shared" si="8"/>
        <v>1.95160031225605E-2</v>
      </c>
      <c r="J38" s="105">
        <v>7</v>
      </c>
      <c r="K38" s="241">
        <f t="shared" si="9"/>
        <v>5.4644808743169399E-3</v>
      </c>
    </row>
    <row r="39" spans="1:11" ht="15" customHeight="1">
      <c r="A39" s="238">
        <v>3</v>
      </c>
      <c r="B39" s="23" t="s">
        <v>38</v>
      </c>
      <c r="C39" s="28">
        <v>1175</v>
      </c>
      <c r="D39" s="105">
        <v>258</v>
      </c>
      <c r="E39" s="401">
        <f t="shared" si="4"/>
        <v>0.21957446808510639</v>
      </c>
      <c r="F39" s="105">
        <v>59</v>
      </c>
      <c r="G39" s="401">
        <f t="shared" si="5"/>
        <v>5.0212765957446809E-2</v>
      </c>
      <c r="H39" s="105">
        <v>39</v>
      </c>
      <c r="I39" s="401">
        <f t="shared" si="8"/>
        <v>3.3191489361702124E-2</v>
      </c>
      <c r="J39" s="105">
        <v>9</v>
      </c>
      <c r="K39" s="241">
        <f t="shared" si="9"/>
        <v>7.659574468085106E-3</v>
      </c>
    </row>
    <row r="40" spans="1:11" ht="15" customHeight="1">
      <c r="A40" s="238">
        <v>4</v>
      </c>
      <c r="B40" s="23" t="s">
        <v>39</v>
      </c>
      <c r="C40" s="28">
        <v>3104</v>
      </c>
      <c r="D40" s="105">
        <v>398</v>
      </c>
      <c r="E40" s="401">
        <f t="shared" si="4"/>
        <v>0.12822164948453607</v>
      </c>
      <c r="F40" s="105">
        <v>266</v>
      </c>
      <c r="G40" s="401">
        <f t="shared" si="5"/>
        <v>8.5695876288659795E-2</v>
      </c>
      <c r="H40" s="105">
        <v>46</v>
      </c>
      <c r="I40" s="401">
        <f t="shared" si="8"/>
        <v>1.4819587628865979E-2</v>
      </c>
      <c r="J40" s="105">
        <v>19</v>
      </c>
      <c r="K40" s="241">
        <f t="shared" si="9"/>
        <v>6.1211340206185566E-3</v>
      </c>
    </row>
    <row r="41" spans="1:11" ht="15" customHeight="1">
      <c r="A41" s="238">
        <v>5</v>
      </c>
      <c r="B41" s="23" t="s">
        <v>70</v>
      </c>
      <c r="C41" s="28">
        <v>2849</v>
      </c>
      <c r="D41" s="105">
        <v>496</v>
      </c>
      <c r="E41" s="401">
        <f t="shared" si="4"/>
        <v>0.17409617409617409</v>
      </c>
      <c r="F41" s="105">
        <v>170</v>
      </c>
      <c r="G41" s="401">
        <f t="shared" si="5"/>
        <v>5.9670059670059672E-2</v>
      </c>
      <c r="H41" s="105">
        <v>82</v>
      </c>
      <c r="I41" s="401">
        <f t="shared" si="8"/>
        <v>2.8782028782028783E-2</v>
      </c>
      <c r="J41" s="105">
        <v>15</v>
      </c>
      <c r="K41" s="241">
        <f t="shared" si="9"/>
        <v>5.2650052650052648E-3</v>
      </c>
    </row>
    <row r="42" spans="1:11" ht="15" customHeight="1">
      <c r="A42" s="238">
        <v>6</v>
      </c>
      <c r="B42" s="23" t="s">
        <v>40</v>
      </c>
      <c r="C42" s="28">
        <v>2327</v>
      </c>
      <c r="D42" s="105">
        <v>301</v>
      </c>
      <c r="E42" s="401">
        <f t="shared" si="4"/>
        <v>0.12935109583154275</v>
      </c>
      <c r="F42" s="105">
        <v>176</v>
      </c>
      <c r="G42" s="401">
        <f t="shared" si="5"/>
        <v>7.5633863343360544E-2</v>
      </c>
      <c r="H42" s="105">
        <v>42</v>
      </c>
      <c r="I42" s="401">
        <f t="shared" si="8"/>
        <v>1.8048990116029222E-2</v>
      </c>
      <c r="J42" s="105">
        <v>9</v>
      </c>
      <c r="K42" s="241">
        <f t="shared" si="9"/>
        <v>3.867640739149119E-3</v>
      </c>
    </row>
    <row r="43" spans="1:11" ht="15" customHeight="1">
      <c r="A43" s="238">
        <v>7</v>
      </c>
      <c r="B43" s="23" t="s">
        <v>41</v>
      </c>
      <c r="C43" s="28">
        <v>2595</v>
      </c>
      <c r="D43" s="105">
        <v>392</v>
      </c>
      <c r="E43" s="401">
        <f t="shared" si="4"/>
        <v>0.15105973025048169</v>
      </c>
      <c r="F43" s="105">
        <v>174</v>
      </c>
      <c r="G43" s="401">
        <f t="shared" si="5"/>
        <v>6.7052023121387277E-2</v>
      </c>
      <c r="H43" s="105">
        <v>52</v>
      </c>
      <c r="I43" s="401">
        <f t="shared" si="8"/>
        <v>2.0038535645472061E-2</v>
      </c>
      <c r="J43" s="105">
        <v>24</v>
      </c>
      <c r="K43" s="241">
        <f t="shared" si="9"/>
        <v>9.2485549132947983E-3</v>
      </c>
    </row>
    <row r="44" spans="1:11" ht="15" customHeight="1">
      <c r="A44" s="238">
        <v>8</v>
      </c>
      <c r="B44" s="23" t="s">
        <v>42</v>
      </c>
      <c r="C44" s="28">
        <v>4080</v>
      </c>
      <c r="D44" s="105">
        <v>648</v>
      </c>
      <c r="E44" s="401">
        <f t="shared" si="4"/>
        <v>0.1588235294117647</v>
      </c>
      <c r="F44" s="105">
        <v>287</v>
      </c>
      <c r="G44" s="401">
        <f t="shared" si="5"/>
        <v>7.0343137254901961E-2</v>
      </c>
      <c r="H44" s="105">
        <v>40</v>
      </c>
      <c r="I44" s="401">
        <f t="shared" si="8"/>
        <v>9.8039215686274508E-3</v>
      </c>
      <c r="J44" s="105">
        <v>45</v>
      </c>
      <c r="K44" s="241">
        <f t="shared" si="9"/>
        <v>1.1029411764705883E-2</v>
      </c>
    </row>
    <row r="45" spans="1:11" ht="15" customHeight="1">
      <c r="A45" s="238">
        <v>9</v>
      </c>
      <c r="B45" s="23" t="s">
        <v>43</v>
      </c>
      <c r="C45" s="28">
        <v>3412</v>
      </c>
      <c r="D45" s="105">
        <v>512</v>
      </c>
      <c r="E45" s="401">
        <f t="shared" si="4"/>
        <v>0.15005861664712777</v>
      </c>
      <c r="F45" s="105">
        <v>233</v>
      </c>
      <c r="G45" s="401">
        <f t="shared" si="5"/>
        <v>6.8288393903868705E-2</v>
      </c>
      <c r="H45" s="105">
        <v>33</v>
      </c>
      <c r="I45" s="401">
        <f t="shared" si="8"/>
        <v>9.6717467760844087E-3</v>
      </c>
      <c r="J45" s="105">
        <v>42</v>
      </c>
      <c r="K45" s="241">
        <f t="shared" si="9"/>
        <v>1.23094958968347E-2</v>
      </c>
    </row>
    <row r="46" spans="1:11" ht="15" customHeight="1">
      <c r="A46" s="238">
        <v>10</v>
      </c>
      <c r="B46" s="23" t="s">
        <v>44</v>
      </c>
      <c r="C46" s="28">
        <v>3663</v>
      </c>
      <c r="D46" s="105">
        <v>529</v>
      </c>
      <c r="E46" s="401">
        <f t="shared" si="4"/>
        <v>0.14441714441714443</v>
      </c>
      <c r="F46" s="105">
        <v>229</v>
      </c>
      <c r="G46" s="401">
        <f t="shared" si="5"/>
        <v>6.2517062517062516E-2</v>
      </c>
      <c r="H46" s="105">
        <v>167</v>
      </c>
      <c r="I46" s="401">
        <f t="shared" si="8"/>
        <v>4.5591045591045591E-2</v>
      </c>
      <c r="J46" s="105">
        <v>28</v>
      </c>
      <c r="K46" s="241">
        <f t="shared" si="9"/>
        <v>7.6440076440076436E-3</v>
      </c>
    </row>
    <row r="47" spans="1:11" ht="15" customHeight="1">
      <c r="A47" s="238">
        <v>11</v>
      </c>
      <c r="B47" s="23" t="s">
        <v>45</v>
      </c>
      <c r="C47" s="28">
        <v>2524</v>
      </c>
      <c r="D47" s="105">
        <v>328</v>
      </c>
      <c r="E47" s="401">
        <f t="shared" si="4"/>
        <v>0.12995245641838352</v>
      </c>
      <c r="F47" s="105">
        <v>5</v>
      </c>
      <c r="G47" s="401">
        <f t="shared" si="5"/>
        <v>1.9809825673534074E-3</v>
      </c>
      <c r="H47" s="105">
        <v>65</v>
      </c>
      <c r="I47" s="401">
        <f t="shared" si="8"/>
        <v>2.5752773375594295E-2</v>
      </c>
      <c r="J47" s="105">
        <v>7</v>
      </c>
      <c r="K47" s="241">
        <f t="shared" si="9"/>
        <v>2.7733755942947703E-3</v>
      </c>
    </row>
    <row r="48" spans="1:11" s="415" customFormat="1" ht="15" customHeight="1">
      <c r="A48" s="242">
        <v>12</v>
      </c>
      <c r="B48" s="248" t="s">
        <v>81</v>
      </c>
      <c r="C48" s="28">
        <v>30431</v>
      </c>
      <c r="D48" s="28">
        <v>4441</v>
      </c>
      <c r="E48" s="402">
        <f t="shared" si="4"/>
        <v>0.14593670927672439</v>
      </c>
      <c r="F48" s="28">
        <v>1673</v>
      </c>
      <c r="G48" s="402">
        <f t="shared" si="5"/>
        <v>5.4976832834938059E-2</v>
      </c>
      <c r="H48" s="28">
        <v>324</v>
      </c>
      <c r="I48" s="402">
        <f t="shared" si="8"/>
        <v>1.0647037560382504E-2</v>
      </c>
      <c r="J48" s="28">
        <v>583</v>
      </c>
      <c r="K48" s="245">
        <f t="shared" si="9"/>
        <v>1.9158095363280864E-2</v>
      </c>
    </row>
    <row r="49" spans="1:11" ht="15" customHeight="1">
      <c r="A49" s="238">
        <v>13</v>
      </c>
      <c r="B49" s="394" t="s">
        <v>46</v>
      </c>
      <c r="C49" s="28">
        <v>1638</v>
      </c>
      <c r="D49" s="105">
        <v>303</v>
      </c>
      <c r="E49" s="401">
        <f t="shared" si="4"/>
        <v>0.18498168498168499</v>
      </c>
      <c r="F49" s="105">
        <v>158</v>
      </c>
      <c r="G49" s="401">
        <f t="shared" si="5"/>
        <v>9.6459096459096463E-2</v>
      </c>
      <c r="H49" s="105">
        <v>21</v>
      </c>
      <c r="I49" s="401">
        <f t="shared" si="8"/>
        <v>1.282051282051282E-2</v>
      </c>
      <c r="J49" s="105">
        <v>14</v>
      </c>
      <c r="K49" s="241">
        <f t="shared" si="9"/>
        <v>8.5470085470085479E-3</v>
      </c>
    </row>
    <row r="50" spans="1:11" ht="15" customHeight="1">
      <c r="A50" s="238">
        <v>14</v>
      </c>
      <c r="B50" s="23" t="s">
        <v>47</v>
      </c>
      <c r="C50" s="28">
        <v>2269</v>
      </c>
      <c r="D50" s="105">
        <v>274</v>
      </c>
      <c r="E50" s="401">
        <f t="shared" si="4"/>
        <v>0.12075804319083297</v>
      </c>
      <c r="F50" s="105">
        <v>118</v>
      </c>
      <c r="G50" s="401">
        <f t="shared" si="5"/>
        <v>5.2005288673424417E-2</v>
      </c>
      <c r="H50" s="105">
        <v>61</v>
      </c>
      <c r="I50" s="401">
        <f t="shared" si="8"/>
        <v>2.6884089907448214E-2</v>
      </c>
      <c r="J50" s="105">
        <v>4</v>
      </c>
      <c r="K50" s="241">
        <f t="shared" si="9"/>
        <v>1.7628911414720142E-3</v>
      </c>
    </row>
    <row r="51" spans="1:11" ht="15" customHeight="1">
      <c r="A51" s="238">
        <v>15</v>
      </c>
      <c r="B51" s="23" t="s">
        <v>48</v>
      </c>
      <c r="C51" s="28">
        <v>7820</v>
      </c>
      <c r="D51" s="105">
        <v>1054</v>
      </c>
      <c r="E51" s="401">
        <f t="shared" si="4"/>
        <v>0.13478260869565217</v>
      </c>
      <c r="F51" s="105">
        <v>696</v>
      </c>
      <c r="G51" s="401">
        <f t="shared" si="5"/>
        <v>8.9002557544757027E-2</v>
      </c>
      <c r="H51" s="105">
        <v>137</v>
      </c>
      <c r="I51" s="401">
        <f t="shared" si="8"/>
        <v>1.7519181585677751E-2</v>
      </c>
      <c r="J51" s="105">
        <v>47</v>
      </c>
      <c r="K51" s="241">
        <f t="shared" si="9"/>
        <v>6.0102301790281327E-3</v>
      </c>
    </row>
    <row r="52" spans="1:11" ht="15" customHeight="1">
      <c r="A52" s="238">
        <v>16</v>
      </c>
      <c r="B52" s="23" t="s">
        <v>49</v>
      </c>
      <c r="C52" s="28">
        <v>1735</v>
      </c>
      <c r="D52" s="105">
        <v>301</v>
      </c>
      <c r="E52" s="401">
        <f t="shared" si="4"/>
        <v>0.17348703170028817</v>
      </c>
      <c r="F52" s="105">
        <v>135</v>
      </c>
      <c r="G52" s="401">
        <f t="shared" si="5"/>
        <v>7.7809798270893377E-2</v>
      </c>
      <c r="H52" s="105">
        <v>92</v>
      </c>
      <c r="I52" s="401">
        <f t="shared" si="8"/>
        <v>5.3025936599423631E-2</v>
      </c>
      <c r="J52" s="105">
        <v>3</v>
      </c>
      <c r="K52" s="241">
        <f t="shared" si="9"/>
        <v>1.7291066282420749E-3</v>
      </c>
    </row>
    <row r="53" spans="1:11" ht="15" customHeight="1" thickBot="1">
      <c r="A53" s="249">
        <v>17</v>
      </c>
      <c r="B53" s="403" t="s">
        <v>50</v>
      </c>
      <c r="C53" s="34">
        <v>3152</v>
      </c>
      <c r="D53" s="106">
        <v>370</v>
      </c>
      <c r="E53" s="405">
        <f t="shared" si="4"/>
        <v>0.11738578680203046</v>
      </c>
      <c r="F53" s="106">
        <v>152</v>
      </c>
      <c r="G53" s="405">
        <f t="shared" si="5"/>
        <v>4.8223350253807105E-2</v>
      </c>
      <c r="H53" s="106">
        <v>51</v>
      </c>
      <c r="I53" s="405">
        <f t="shared" si="8"/>
        <v>1.6180203045685279E-2</v>
      </c>
      <c r="J53" s="106">
        <v>13</v>
      </c>
      <c r="K53" s="253">
        <f t="shared" si="9"/>
        <v>4.1243654822335028E-3</v>
      </c>
    </row>
    <row r="54" spans="1:11" ht="15" customHeight="1" thickTop="1">
      <c r="I54" s="437"/>
      <c r="K54" s="406"/>
    </row>
  </sheetData>
  <mergeCells count="10">
    <mergeCell ref="A17:B17"/>
    <mergeCell ref="A22:B22"/>
    <mergeCell ref="A31:B31"/>
    <mergeCell ref="A36:B36"/>
    <mergeCell ref="A1:K1"/>
    <mergeCell ref="A2:K2"/>
    <mergeCell ref="A4:B4"/>
    <mergeCell ref="A5:B5"/>
    <mergeCell ref="A6:B6"/>
    <mergeCell ref="A11:B11"/>
  </mergeCells>
  <printOptions horizontalCentered="1" verticalCentered="1"/>
  <pageMargins left="0.78740157480314965" right="0.39370078740157483" top="0.59055118110236227" bottom="0.59055118110236227" header="0" footer="0"/>
  <pageSetup paperSize="9" scale="78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zoomScaleSheetLayoutView="75" workbookViewId="0">
      <selection activeCell="C5" sqref="C5:O5"/>
    </sheetView>
  </sheetViews>
  <sheetFormatPr defaultColWidth="7.85546875" defaultRowHeight="12.75"/>
  <cols>
    <col min="1" max="1" width="3.7109375" style="20" customWidth="1"/>
    <col min="2" max="2" width="19.42578125" style="20" customWidth="1"/>
    <col min="3" max="3" width="11.42578125" style="20" customWidth="1"/>
    <col min="4" max="4" width="8.42578125" style="20" customWidth="1"/>
    <col min="5" max="5" width="7" style="20" customWidth="1"/>
    <col min="6" max="6" width="8.5703125" style="20" customWidth="1"/>
    <col min="7" max="7" width="9" style="20" customWidth="1"/>
    <col min="8" max="8" width="8.28515625" style="20" customWidth="1"/>
    <col min="9" max="9" width="10" style="20" customWidth="1"/>
    <col min="10" max="10" width="9.42578125" style="20" customWidth="1"/>
    <col min="11" max="11" width="8.5703125" style="20" customWidth="1"/>
    <col min="12" max="12" width="9.85546875" style="20" customWidth="1"/>
    <col min="13" max="13" width="7" style="20" customWidth="1"/>
    <col min="14" max="14" width="8.7109375" style="20" customWidth="1"/>
    <col min="15" max="15" width="7" style="20" customWidth="1"/>
    <col min="16" max="16" width="8.7109375" style="20" customWidth="1"/>
    <col min="17" max="16384" width="7.85546875" style="20"/>
  </cols>
  <sheetData>
    <row r="1" spans="1:16" s="44" customFormat="1" ht="15.75">
      <c r="A1" s="642" t="s">
        <v>200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</row>
    <row r="2" spans="1:16" s="43" customFormat="1" ht="15.75" customHeight="1" thickBot="1">
      <c r="A2" s="643" t="s">
        <v>1937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</row>
    <row r="3" spans="1:16" s="44" customFormat="1" ht="13.5" thickTop="1">
      <c r="A3" s="644" t="s">
        <v>87</v>
      </c>
      <c r="B3" s="646" t="s">
        <v>88</v>
      </c>
      <c r="C3" s="648" t="s">
        <v>62</v>
      </c>
      <c r="D3" s="650" t="s">
        <v>201</v>
      </c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1"/>
    </row>
    <row r="4" spans="1:16" s="44" customFormat="1" ht="69.75" customHeight="1">
      <c r="A4" s="645"/>
      <c r="B4" s="647"/>
      <c r="C4" s="649"/>
      <c r="D4" s="418" t="s">
        <v>202</v>
      </c>
      <c r="E4" s="220" t="s">
        <v>203</v>
      </c>
      <c r="F4" s="220" t="s">
        <v>204</v>
      </c>
      <c r="G4" s="220" t="s">
        <v>203</v>
      </c>
      <c r="H4" s="220" t="s">
        <v>205</v>
      </c>
      <c r="I4" s="220" t="s">
        <v>203</v>
      </c>
      <c r="J4" s="220" t="s">
        <v>206</v>
      </c>
      <c r="K4" s="220" t="s">
        <v>203</v>
      </c>
      <c r="L4" s="220" t="s">
        <v>207</v>
      </c>
      <c r="M4" s="220" t="s">
        <v>203</v>
      </c>
      <c r="N4" s="220" t="s">
        <v>993</v>
      </c>
      <c r="O4" s="304" t="s">
        <v>203</v>
      </c>
    </row>
    <row r="5" spans="1:16" s="385" customFormat="1" ht="24.95" customHeight="1">
      <c r="A5" s="556" t="s">
        <v>69</v>
      </c>
      <c r="B5" s="557"/>
      <c r="C5" s="26">
        <f t="shared" ref="C5:C18" si="0">D5+F5+H5+J5+L5+N5</f>
        <v>1151647</v>
      </c>
      <c r="D5" s="26">
        <v>141311</v>
      </c>
      <c r="E5" s="27">
        <f>D5/$C$5</f>
        <v>0.12270339782936959</v>
      </c>
      <c r="F5" s="419">
        <v>319593</v>
      </c>
      <c r="G5" s="27">
        <f>F5/C5</f>
        <v>0.2775095146342586</v>
      </c>
      <c r="H5" s="419">
        <v>257151</v>
      </c>
      <c r="I5" s="27">
        <f>H5/$C$5</f>
        <v>0.22328977542597689</v>
      </c>
      <c r="J5" s="419">
        <v>203000</v>
      </c>
      <c r="K5" s="27">
        <f>J5/$C$5</f>
        <v>0.17626929085040816</v>
      </c>
      <c r="L5" s="419">
        <v>137018</v>
      </c>
      <c r="M5" s="27">
        <f>L5/$C$5</f>
        <v>0.11897569307261686</v>
      </c>
      <c r="N5" s="419">
        <v>93574</v>
      </c>
      <c r="O5" s="410">
        <f>N5/$C$5</f>
        <v>8.125232818736991E-2</v>
      </c>
    </row>
    <row r="6" spans="1:16" s="17" customFormat="1" ht="27.95" customHeight="1">
      <c r="A6" s="558" t="s">
        <v>89</v>
      </c>
      <c r="B6" s="559"/>
      <c r="C6" s="82">
        <f t="shared" si="0"/>
        <v>168342</v>
      </c>
      <c r="D6" s="82">
        <f>SUM(D7+D12+D18+D23+D32+D37)</f>
        <v>19700</v>
      </c>
      <c r="E6" s="234">
        <f t="shared" ref="E6:E18" si="1">D6/C6</f>
        <v>0.11702367798885602</v>
      </c>
      <c r="F6" s="82">
        <f>SUM(F7+F12+F18+F23+F32+F37)</f>
        <v>44214</v>
      </c>
      <c r="G6" s="234">
        <f t="shared" ref="G6:G18" si="2">F6/C6</f>
        <v>0.26264390348219696</v>
      </c>
      <c r="H6" s="82">
        <f>SUM(H7+H12+H18+H23+H32+H37)</f>
        <v>39117</v>
      </c>
      <c r="I6" s="234">
        <f t="shared" ref="I6:I18" si="3">H6/C6</f>
        <v>0.232366254410664</v>
      </c>
      <c r="J6" s="82">
        <f>SUM(J7+J12+J18+J23+J32+J37)</f>
        <v>30065</v>
      </c>
      <c r="K6" s="234">
        <f t="shared" ref="K6:K18" si="4">J6/C6</f>
        <v>0.17859476541801808</v>
      </c>
      <c r="L6" s="82">
        <f>SUM(L7+L12+L18+L23+L32+L37)</f>
        <v>20032</v>
      </c>
      <c r="M6" s="234">
        <f t="shared" ref="M6:M18" si="5">L6/C6</f>
        <v>0.1189958536788205</v>
      </c>
      <c r="N6" s="84">
        <f>SUM(N7+N12+N18+N23+N32+N37)</f>
        <v>15214</v>
      </c>
      <c r="O6" s="420">
        <f t="shared" ref="O6:O54" si="6">N6/C6</f>
        <v>9.0375545021444445E-2</v>
      </c>
      <c r="P6" s="421"/>
    </row>
    <row r="7" spans="1:16" s="353" customFormat="1" ht="17.100000000000001" customHeight="1">
      <c r="A7" s="560" t="s">
        <v>90</v>
      </c>
      <c r="B7" s="625"/>
      <c r="C7" s="72">
        <f t="shared" si="0"/>
        <v>12462</v>
      </c>
      <c r="D7" s="72">
        <f>SUM(D8:D11)</f>
        <v>1918</v>
      </c>
      <c r="E7" s="73">
        <f t="shared" si="1"/>
        <v>0.15390787995506339</v>
      </c>
      <c r="F7" s="72">
        <f>SUM(F8:F11)</f>
        <v>3467</v>
      </c>
      <c r="G7" s="73">
        <f t="shared" si="2"/>
        <v>0.27820574546621729</v>
      </c>
      <c r="H7" s="72">
        <f>SUM(H8:H11)</f>
        <v>2569</v>
      </c>
      <c r="I7" s="73">
        <f t="shared" si="3"/>
        <v>0.20614668592521265</v>
      </c>
      <c r="J7" s="72">
        <f>SUM(J8:J11)</f>
        <v>2117</v>
      </c>
      <c r="K7" s="422">
        <f t="shared" si="4"/>
        <v>0.16987642432996308</v>
      </c>
      <c r="L7" s="72">
        <f>SUM(L8:L11)</f>
        <v>1438</v>
      </c>
      <c r="M7" s="73">
        <f t="shared" si="5"/>
        <v>0.11539078799550634</v>
      </c>
      <c r="N7" s="72">
        <f>SUM(N8:N11)</f>
        <v>953</v>
      </c>
      <c r="O7" s="237">
        <f t="shared" si="6"/>
        <v>7.6472476328037234E-2</v>
      </c>
      <c r="P7" s="398"/>
    </row>
    <row r="8" spans="1:16" ht="15" customHeight="1">
      <c r="A8" s="238">
        <v>1</v>
      </c>
      <c r="B8" s="23" t="s">
        <v>14</v>
      </c>
      <c r="C8" s="28">
        <f t="shared" si="0"/>
        <v>3733</v>
      </c>
      <c r="D8" s="42">
        <f>[6]wiek!D9</f>
        <v>463</v>
      </c>
      <c r="E8" s="29">
        <f t="shared" si="1"/>
        <v>0.12402893115456737</v>
      </c>
      <c r="F8" s="42">
        <f>[6]wiek!F9</f>
        <v>1027</v>
      </c>
      <c r="G8" s="29">
        <f t="shared" si="2"/>
        <v>0.27511384945084383</v>
      </c>
      <c r="H8" s="42">
        <f>[6]wiek!H9</f>
        <v>746</v>
      </c>
      <c r="I8" s="29">
        <f t="shared" si="3"/>
        <v>0.19983927136351459</v>
      </c>
      <c r="J8" s="42">
        <f>[6]wiek!J9</f>
        <v>663</v>
      </c>
      <c r="K8" s="401">
        <f t="shared" si="4"/>
        <v>0.17760514331636754</v>
      </c>
      <c r="L8" s="42">
        <f>[6]wiek!L9</f>
        <v>499</v>
      </c>
      <c r="M8" s="401">
        <f t="shared" si="5"/>
        <v>0.13367264934369141</v>
      </c>
      <c r="N8" s="42">
        <f>[6]wiek!N9</f>
        <v>335</v>
      </c>
      <c r="O8" s="423">
        <f t="shared" si="6"/>
        <v>8.9740155371015276E-2</v>
      </c>
      <c r="P8" s="421"/>
    </row>
    <row r="9" spans="1:16" ht="15" customHeight="1">
      <c r="A9" s="238">
        <v>2</v>
      </c>
      <c r="B9" s="23" t="s">
        <v>15</v>
      </c>
      <c r="C9" s="28">
        <f t="shared" si="0"/>
        <v>2444</v>
      </c>
      <c r="D9" s="42">
        <f>[6]wiek!D10</f>
        <v>426</v>
      </c>
      <c r="E9" s="29">
        <f t="shared" si="1"/>
        <v>0.17430441898527005</v>
      </c>
      <c r="F9" s="42">
        <f>[6]wiek!F10</f>
        <v>651</v>
      </c>
      <c r="G9" s="29">
        <f t="shared" si="2"/>
        <v>0.26636661211129298</v>
      </c>
      <c r="H9" s="42">
        <f>[6]wiek!H10</f>
        <v>472</v>
      </c>
      <c r="I9" s="29">
        <f t="shared" si="3"/>
        <v>0.19312602291325695</v>
      </c>
      <c r="J9" s="42">
        <f>[6]wiek!J10</f>
        <v>387</v>
      </c>
      <c r="K9" s="401">
        <f t="shared" si="4"/>
        <v>0.15834697217675942</v>
      </c>
      <c r="L9" s="42">
        <f>[6]wiek!L10</f>
        <v>306</v>
      </c>
      <c r="M9" s="401">
        <f t="shared" si="5"/>
        <v>0.12520458265139117</v>
      </c>
      <c r="N9" s="42">
        <f>[6]wiek!N10</f>
        <v>202</v>
      </c>
      <c r="O9" s="423">
        <f t="shared" si="6"/>
        <v>8.2651391162029464E-2</v>
      </c>
      <c r="P9" s="421"/>
    </row>
    <row r="10" spans="1:16" ht="15" customHeight="1">
      <c r="A10" s="238">
        <v>3</v>
      </c>
      <c r="B10" s="23" t="s">
        <v>17</v>
      </c>
      <c r="C10" s="28">
        <f t="shared" si="0"/>
        <v>3768</v>
      </c>
      <c r="D10" s="42">
        <f>[6]wiek!D11</f>
        <v>662</v>
      </c>
      <c r="E10" s="29">
        <f t="shared" si="1"/>
        <v>0.17569002123142249</v>
      </c>
      <c r="F10" s="42">
        <f>[6]wiek!F11</f>
        <v>1048</v>
      </c>
      <c r="G10" s="29">
        <f t="shared" si="2"/>
        <v>0.2781316348195329</v>
      </c>
      <c r="H10" s="42">
        <f>[6]wiek!H11</f>
        <v>794</v>
      </c>
      <c r="I10" s="29">
        <f t="shared" si="3"/>
        <v>0.21072186836518048</v>
      </c>
      <c r="J10" s="42">
        <f>[6]wiek!J11</f>
        <v>597</v>
      </c>
      <c r="K10" s="401">
        <f t="shared" si="4"/>
        <v>0.15843949044585987</v>
      </c>
      <c r="L10" s="42">
        <f>[6]wiek!L11</f>
        <v>382</v>
      </c>
      <c r="M10" s="401">
        <f t="shared" si="5"/>
        <v>0.10138004246284502</v>
      </c>
      <c r="N10" s="42">
        <f>[6]wiek!N11</f>
        <v>285</v>
      </c>
      <c r="O10" s="423">
        <f t="shared" si="6"/>
        <v>7.5636942675159233E-2</v>
      </c>
      <c r="P10" s="421"/>
    </row>
    <row r="11" spans="1:16" ht="15" customHeight="1">
      <c r="A11" s="238">
        <v>4</v>
      </c>
      <c r="B11" s="23" t="s">
        <v>63</v>
      </c>
      <c r="C11" s="28">
        <f t="shared" si="0"/>
        <v>2517</v>
      </c>
      <c r="D11" s="42">
        <f>[6]wiek!D12</f>
        <v>367</v>
      </c>
      <c r="E11" s="29">
        <f t="shared" si="1"/>
        <v>0.14580850218514105</v>
      </c>
      <c r="F11" s="42">
        <f>[6]wiek!F12</f>
        <v>741</v>
      </c>
      <c r="G11" s="29">
        <f t="shared" si="2"/>
        <v>0.29439809296781883</v>
      </c>
      <c r="H11" s="42">
        <f>[6]wiek!H12</f>
        <v>557</v>
      </c>
      <c r="I11" s="29">
        <f t="shared" si="3"/>
        <v>0.22129519268970999</v>
      </c>
      <c r="J11" s="42">
        <f>[6]wiek!J12</f>
        <v>470</v>
      </c>
      <c r="K11" s="401">
        <f t="shared" si="4"/>
        <v>0.18673023440603895</v>
      </c>
      <c r="L11" s="42">
        <f>[6]wiek!L12</f>
        <v>251</v>
      </c>
      <c r="M11" s="401">
        <f t="shared" si="5"/>
        <v>9.9721891140246322E-2</v>
      </c>
      <c r="N11" s="42">
        <f>[6]wiek!N12</f>
        <v>131</v>
      </c>
      <c r="O11" s="423">
        <f t="shared" si="6"/>
        <v>5.2046086611044894E-2</v>
      </c>
      <c r="P11" s="421"/>
    </row>
    <row r="12" spans="1:16" s="353" customFormat="1" ht="17.100000000000001" customHeight="1">
      <c r="A12" s="640" t="s">
        <v>2</v>
      </c>
      <c r="B12" s="641"/>
      <c r="C12" s="72">
        <f t="shared" si="0"/>
        <v>15659</v>
      </c>
      <c r="D12" s="72">
        <f>SUM(D13:D17)</f>
        <v>2916</v>
      </c>
      <c r="E12" s="73">
        <f t="shared" si="1"/>
        <v>0.18621878791749155</v>
      </c>
      <c r="F12" s="72">
        <f>SUM(F13:F17)</f>
        <v>4603</v>
      </c>
      <c r="G12" s="73">
        <f t="shared" si="2"/>
        <v>0.29395235966536815</v>
      </c>
      <c r="H12" s="72">
        <f>SUM(H13:H17)</f>
        <v>3195</v>
      </c>
      <c r="I12" s="73">
        <f t="shared" si="3"/>
        <v>0.2040360176256466</v>
      </c>
      <c r="J12" s="72">
        <f>SUM(J13:J17)</f>
        <v>2494</v>
      </c>
      <c r="K12" s="422">
        <f t="shared" si="4"/>
        <v>0.15926942972092725</v>
      </c>
      <c r="L12" s="72">
        <f>SUM(L13:L17)</f>
        <v>1490</v>
      </c>
      <c r="M12" s="73">
        <f t="shared" si="5"/>
        <v>9.5152947186921258E-2</v>
      </c>
      <c r="N12" s="72">
        <f>SUM(N13:N17)</f>
        <v>961</v>
      </c>
      <c r="O12" s="74">
        <f t="shared" si="6"/>
        <v>6.1370457883645188E-2</v>
      </c>
      <c r="P12" s="398"/>
    </row>
    <row r="13" spans="1:16" ht="15" customHeight="1">
      <c r="A13" s="238">
        <v>1</v>
      </c>
      <c r="B13" s="23" t="s">
        <v>19</v>
      </c>
      <c r="C13" s="28">
        <f t="shared" si="0"/>
        <v>3454</v>
      </c>
      <c r="D13" s="42">
        <f>[6]wiek!D14</f>
        <v>734</v>
      </c>
      <c r="E13" s="29">
        <f t="shared" si="1"/>
        <v>0.212507237984945</v>
      </c>
      <c r="F13" s="42">
        <f>[6]wiek!F14</f>
        <v>998</v>
      </c>
      <c r="G13" s="29">
        <f t="shared" si="2"/>
        <v>0.28894035900405329</v>
      </c>
      <c r="H13" s="42">
        <f>[6]wiek!H14</f>
        <v>695</v>
      </c>
      <c r="I13" s="29">
        <f t="shared" si="3"/>
        <v>0.20121598147075853</v>
      </c>
      <c r="J13" s="42">
        <f>[6]wiek!J14</f>
        <v>539</v>
      </c>
      <c r="K13" s="401">
        <f t="shared" si="4"/>
        <v>0.15605095541401273</v>
      </c>
      <c r="L13" s="42">
        <f>[6]wiek!L14</f>
        <v>284</v>
      </c>
      <c r="M13" s="401">
        <f t="shared" si="5"/>
        <v>8.2223508975101334E-2</v>
      </c>
      <c r="N13" s="42">
        <f>[6]wiek!N14</f>
        <v>204</v>
      </c>
      <c r="O13" s="423">
        <f t="shared" si="6"/>
        <v>5.9061957151129128E-2</v>
      </c>
      <c r="P13" s="421"/>
    </row>
    <row r="14" spans="1:16" s="40" customFormat="1" ht="15" customHeight="1">
      <c r="A14" s="242">
        <v>2</v>
      </c>
      <c r="B14" s="393" t="s">
        <v>21</v>
      </c>
      <c r="C14" s="28">
        <f t="shared" si="0"/>
        <v>2827</v>
      </c>
      <c r="D14" s="114">
        <f>[6]wiek!D15</f>
        <v>311</v>
      </c>
      <c r="E14" s="36">
        <f t="shared" si="1"/>
        <v>0.11001061195613725</v>
      </c>
      <c r="F14" s="114">
        <f>[6]wiek!F15</f>
        <v>757</v>
      </c>
      <c r="G14" s="36">
        <f t="shared" si="2"/>
        <v>0.26777502652989033</v>
      </c>
      <c r="H14" s="114">
        <f>[6]wiek!H15</f>
        <v>667</v>
      </c>
      <c r="I14" s="36">
        <f t="shared" si="3"/>
        <v>0.23593915811814645</v>
      </c>
      <c r="J14" s="114">
        <f>[6]wiek!J15</f>
        <v>504</v>
      </c>
      <c r="K14" s="402">
        <f t="shared" si="4"/>
        <v>0.17828086310576582</v>
      </c>
      <c r="L14" s="114">
        <f>[6]wiek!L15</f>
        <v>361</v>
      </c>
      <c r="M14" s="402">
        <f t="shared" si="5"/>
        <v>0.1276972055182172</v>
      </c>
      <c r="N14" s="114">
        <f>[6]wiek!N15</f>
        <v>227</v>
      </c>
      <c r="O14" s="424">
        <f t="shared" si="6"/>
        <v>8.0297134771842943E-2</v>
      </c>
      <c r="P14" s="425"/>
    </row>
    <row r="15" spans="1:16" ht="15" customHeight="1">
      <c r="A15" s="238">
        <v>3</v>
      </c>
      <c r="B15" s="394" t="s">
        <v>20</v>
      </c>
      <c r="C15" s="28">
        <f t="shared" si="0"/>
        <v>4024</v>
      </c>
      <c r="D15" s="42">
        <f>[6]wiek!D16</f>
        <v>821</v>
      </c>
      <c r="E15" s="29">
        <f t="shared" si="1"/>
        <v>0.2040258449304175</v>
      </c>
      <c r="F15" s="42">
        <f>[6]wiek!F16</f>
        <v>1287</v>
      </c>
      <c r="G15" s="29">
        <f t="shared" si="2"/>
        <v>0.31983101391650098</v>
      </c>
      <c r="H15" s="42">
        <f>[6]wiek!H16</f>
        <v>728</v>
      </c>
      <c r="I15" s="29">
        <f t="shared" si="3"/>
        <v>0.18091451292246521</v>
      </c>
      <c r="J15" s="42">
        <f>[6]wiek!J16</f>
        <v>624</v>
      </c>
      <c r="K15" s="401">
        <f t="shared" si="4"/>
        <v>0.15506958250497019</v>
      </c>
      <c r="L15" s="42">
        <f>[6]wiek!L16</f>
        <v>368</v>
      </c>
      <c r="M15" s="401">
        <f t="shared" si="5"/>
        <v>9.1451292246520877E-2</v>
      </c>
      <c r="N15" s="42">
        <f>[6]wiek!N16</f>
        <v>196</v>
      </c>
      <c r="O15" s="423">
        <f t="shared" si="6"/>
        <v>4.8707753479125246E-2</v>
      </c>
      <c r="P15" s="421"/>
    </row>
    <row r="16" spans="1:16" ht="15" customHeight="1">
      <c r="A16" s="238">
        <v>4</v>
      </c>
      <c r="B16" s="23" t="s">
        <v>22</v>
      </c>
      <c r="C16" s="28">
        <f t="shared" si="0"/>
        <v>3141</v>
      </c>
      <c r="D16" s="42">
        <f>[6]wiek!D17</f>
        <v>677</v>
      </c>
      <c r="E16" s="29">
        <f t="shared" si="1"/>
        <v>0.21553645335880292</v>
      </c>
      <c r="F16" s="42">
        <f>[6]wiek!F17</f>
        <v>916</v>
      </c>
      <c r="G16" s="29">
        <f t="shared" si="2"/>
        <v>0.29162687042343205</v>
      </c>
      <c r="H16" s="42">
        <f>[6]wiek!H17</f>
        <v>656</v>
      </c>
      <c r="I16" s="29">
        <f t="shared" si="3"/>
        <v>0.20885068449538363</v>
      </c>
      <c r="J16" s="42">
        <f>[6]wiek!J17</f>
        <v>469</v>
      </c>
      <c r="K16" s="401">
        <f t="shared" si="4"/>
        <v>0.14931550461636423</v>
      </c>
      <c r="L16" s="42">
        <f>[6]wiek!L17</f>
        <v>237</v>
      </c>
      <c r="M16" s="401">
        <f t="shared" si="5"/>
        <v>7.5453677172874878E-2</v>
      </c>
      <c r="N16" s="42">
        <f>[6]wiek!N17</f>
        <v>186</v>
      </c>
      <c r="O16" s="423">
        <f t="shared" si="6"/>
        <v>5.9216809933142309E-2</v>
      </c>
      <c r="P16" s="421"/>
    </row>
    <row r="17" spans="1:16" ht="15" customHeight="1">
      <c r="A17" s="238">
        <v>5</v>
      </c>
      <c r="B17" s="23" t="s">
        <v>23</v>
      </c>
      <c r="C17" s="28">
        <f t="shared" si="0"/>
        <v>2213</v>
      </c>
      <c r="D17" s="42">
        <f>[6]wiek!D18</f>
        <v>373</v>
      </c>
      <c r="E17" s="29">
        <f t="shared" si="1"/>
        <v>0.16854948034342521</v>
      </c>
      <c r="F17" s="42">
        <f>[6]wiek!F18</f>
        <v>645</v>
      </c>
      <c r="G17" s="29">
        <f t="shared" si="2"/>
        <v>0.29145955716222322</v>
      </c>
      <c r="H17" s="42">
        <f>[6]wiek!H18</f>
        <v>449</v>
      </c>
      <c r="I17" s="29">
        <f t="shared" si="3"/>
        <v>0.20289200180750114</v>
      </c>
      <c r="J17" s="42">
        <f>[6]wiek!J18</f>
        <v>358</v>
      </c>
      <c r="K17" s="401">
        <f t="shared" si="4"/>
        <v>0.16177135110709445</v>
      </c>
      <c r="L17" s="42">
        <f>[6]wiek!L18</f>
        <v>240</v>
      </c>
      <c r="M17" s="401">
        <f t="shared" si="5"/>
        <v>0.10845006778129236</v>
      </c>
      <c r="N17" s="42">
        <f>[6]wiek!N18</f>
        <v>148</v>
      </c>
      <c r="O17" s="423">
        <f t="shared" si="6"/>
        <v>6.6877541798463627E-2</v>
      </c>
      <c r="P17" s="421"/>
    </row>
    <row r="18" spans="1:16" s="353" customFormat="1" ht="17.100000000000001" customHeight="1">
      <c r="A18" s="560" t="s">
        <v>92</v>
      </c>
      <c r="B18" s="561"/>
      <c r="C18" s="72">
        <f t="shared" si="0"/>
        <v>15848</v>
      </c>
      <c r="D18" s="72">
        <f>SUM(D19:D22)</f>
        <v>2124</v>
      </c>
      <c r="E18" s="73">
        <f t="shared" si="1"/>
        <v>0.13402322059565877</v>
      </c>
      <c r="F18" s="72">
        <f>SUM(F19:F22)</f>
        <v>4268</v>
      </c>
      <c r="G18" s="73">
        <f t="shared" si="2"/>
        <v>0.26930843008581523</v>
      </c>
      <c r="H18" s="72">
        <f>SUM(H19:H22)</f>
        <v>3759</v>
      </c>
      <c r="I18" s="73">
        <f t="shared" si="3"/>
        <v>0.23719081272084805</v>
      </c>
      <c r="J18" s="72">
        <f>SUM(J19:J22)</f>
        <v>3112</v>
      </c>
      <c r="K18" s="422">
        <f t="shared" si="4"/>
        <v>0.19636547198384655</v>
      </c>
      <c r="L18" s="72">
        <f>SUM(L19:L22)</f>
        <v>1594</v>
      </c>
      <c r="M18" s="73">
        <f t="shared" si="5"/>
        <v>0.10058051489146895</v>
      </c>
      <c r="N18" s="72">
        <f>SUM(N19:N22)</f>
        <v>991</v>
      </c>
      <c r="O18" s="237">
        <f t="shared" si="6"/>
        <v>6.2531549722362439E-2</v>
      </c>
      <c r="P18" s="398"/>
    </row>
    <row r="19" spans="1:16" ht="15" customHeight="1">
      <c r="A19" s="238">
        <v>1</v>
      </c>
      <c r="B19" s="23" t="s">
        <v>24</v>
      </c>
      <c r="C19" s="28">
        <f>D19+F19+H19+J19+L19+N19</f>
        <v>2842</v>
      </c>
      <c r="D19" s="42">
        <f>[6]wiek!D20</f>
        <v>400</v>
      </c>
      <c r="E19" s="29">
        <f>D19/C19</f>
        <v>0.14074595355383532</v>
      </c>
      <c r="F19" s="42">
        <f>[6]wiek!F20</f>
        <v>757</v>
      </c>
      <c r="G19" s="29">
        <f>F19/C19</f>
        <v>0.26636171710063333</v>
      </c>
      <c r="H19" s="42">
        <f>[6]wiek!H20</f>
        <v>641</v>
      </c>
      <c r="I19" s="29">
        <f>H19/C19</f>
        <v>0.2255453905700211</v>
      </c>
      <c r="J19" s="42">
        <f>[6]wiek!J20</f>
        <v>555</v>
      </c>
      <c r="K19" s="401">
        <f>J19/C19</f>
        <v>0.19528501055594652</v>
      </c>
      <c r="L19" s="42">
        <f>[6]wiek!L20</f>
        <v>300</v>
      </c>
      <c r="M19" s="401">
        <f>L19/C19</f>
        <v>0.1055594651653765</v>
      </c>
      <c r="N19" s="42">
        <f>[6]wiek!N20</f>
        <v>189</v>
      </c>
      <c r="O19" s="423">
        <f t="shared" si="6"/>
        <v>6.6502463054187194E-2</v>
      </c>
      <c r="P19" s="421"/>
    </row>
    <row r="20" spans="1:16" s="55" customFormat="1" ht="15" customHeight="1">
      <c r="A20" s="242">
        <v>2</v>
      </c>
      <c r="B20" s="393" t="s">
        <v>26</v>
      </c>
      <c r="C20" s="28">
        <f>D20+F20+H20+J20+L20+N20</f>
        <v>4894</v>
      </c>
      <c r="D20" s="114">
        <f>[6]wiek!D21</f>
        <v>490</v>
      </c>
      <c r="E20" s="36">
        <f>D20/C20</f>
        <v>0.10012259910093993</v>
      </c>
      <c r="F20" s="114">
        <f>[6]wiek!F21</f>
        <v>1208</v>
      </c>
      <c r="G20" s="36">
        <f>F20/C20</f>
        <v>0.24683285655905191</v>
      </c>
      <c r="H20" s="114">
        <f>[6]wiek!H21</f>
        <v>1260</v>
      </c>
      <c r="I20" s="36">
        <f>H20/C20</f>
        <v>0.25745811197384555</v>
      </c>
      <c r="J20" s="114">
        <f>[6]wiek!J21</f>
        <v>999</v>
      </c>
      <c r="K20" s="402">
        <f>J20/C20</f>
        <v>0.20412750306497751</v>
      </c>
      <c r="L20" s="114">
        <f>[6]wiek!L21</f>
        <v>558</v>
      </c>
      <c r="M20" s="402">
        <f>L20/C20</f>
        <v>0.11401716387413159</v>
      </c>
      <c r="N20" s="114">
        <f>[6]wiek!N21</f>
        <v>379</v>
      </c>
      <c r="O20" s="424">
        <f t="shared" si="6"/>
        <v>7.7441765427053541E-2</v>
      </c>
      <c r="P20" s="425"/>
    </row>
    <row r="21" spans="1:16" s="426" customFormat="1" ht="15" customHeight="1">
      <c r="A21" s="238">
        <v>3</v>
      </c>
      <c r="B21" s="394" t="s">
        <v>25</v>
      </c>
      <c r="C21" s="28">
        <f>D21+F21+H21+J21+L21+N21</f>
        <v>4887</v>
      </c>
      <c r="D21" s="42">
        <f>[6]wiek!D22</f>
        <v>728</v>
      </c>
      <c r="E21" s="29">
        <f>D21/C21</f>
        <v>0.14896664620421526</v>
      </c>
      <c r="F21" s="42">
        <f>[6]wiek!F22</f>
        <v>1368</v>
      </c>
      <c r="G21" s="29">
        <f>F21/C21</f>
        <v>0.27992633517495397</v>
      </c>
      <c r="H21" s="42">
        <f>[6]wiek!H22</f>
        <v>1119</v>
      </c>
      <c r="I21" s="29">
        <f>H21/C21</f>
        <v>0.22897483118477593</v>
      </c>
      <c r="J21" s="42">
        <f>[6]wiek!J22</f>
        <v>961</v>
      </c>
      <c r="K21" s="401">
        <f>J21/C21</f>
        <v>0.19664415797012483</v>
      </c>
      <c r="L21" s="42">
        <f>[6]wiek!L22</f>
        <v>443</v>
      </c>
      <c r="M21" s="401">
        <f>L21/C21</f>
        <v>9.0648659709433185E-2</v>
      </c>
      <c r="N21" s="42">
        <f>[6]wiek!N22</f>
        <v>268</v>
      </c>
      <c r="O21" s="423">
        <f t="shared" si="6"/>
        <v>5.4839369756496829E-2</v>
      </c>
      <c r="P21" s="421"/>
    </row>
    <row r="22" spans="1:16" ht="15" customHeight="1">
      <c r="A22" s="238">
        <v>4</v>
      </c>
      <c r="B22" s="23" t="s">
        <v>27</v>
      </c>
      <c r="C22" s="28">
        <f>D22+F22+H22+J22+L22+N22</f>
        <v>3225</v>
      </c>
      <c r="D22" s="42">
        <f>[6]wiek!D23</f>
        <v>506</v>
      </c>
      <c r="E22" s="29">
        <f>D22/C22</f>
        <v>0.15689922480620155</v>
      </c>
      <c r="F22" s="42">
        <f>[6]wiek!F23</f>
        <v>935</v>
      </c>
      <c r="G22" s="29">
        <f>F22/C22</f>
        <v>0.28992248062015502</v>
      </c>
      <c r="H22" s="42">
        <f>[6]wiek!H23</f>
        <v>739</v>
      </c>
      <c r="I22" s="29">
        <f>H22/C22</f>
        <v>0.22914728682170543</v>
      </c>
      <c r="J22" s="42">
        <f>[6]wiek!J23</f>
        <v>597</v>
      </c>
      <c r="K22" s="401">
        <f>J22/C22</f>
        <v>0.18511627906976744</v>
      </c>
      <c r="L22" s="42">
        <f>[6]wiek!L23</f>
        <v>293</v>
      </c>
      <c r="M22" s="401">
        <f>L22/C22</f>
        <v>9.0852713178294575E-2</v>
      </c>
      <c r="N22" s="42">
        <f>[6]wiek!N23</f>
        <v>155</v>
      </c>
      <c r="O22" s="423">
        <f t="shared" si="6"/>
        <v>4.8062015503875968E-2</v>
      </c>
      <c r="P22" s="421"/>
    </row>
    <row r="23" spans="1:16" s="353" customFormat="1" ht="17.100000000000001" customHeight="1">
      <c r="A23" s="560" t="s">
        <v>93</v>
      </c>
      <c r="B23" s="561"/>
      <c r="C23" s="72">
        <f>D23+F23+H23+J23+L23+N23</f>
        <v>39172</v>
      </c>
      <c r="D23" s="72">
        <f>SUM(D24:D31)</f>
        <v>4649</v>
      </c>
      <c r="E23" s="73">
        <f>D23/C23</f>
        <v>0.11868171142652915</v>
      </c>
      <c r="F23" s="72">
        <f>SUM(F24:F31)</f>
        <v>10850</v>
      </c>
      <c r="G23" s="73">
        <f>F23/C23</f>
        <v>0.27698355968548966</v>
      </c>
      <c r="H23" s="72">
        <f>SUM(H24:H31)</f>
        <v>9208</v>
      </c>
      <c r="I23" s="73">
        <f>H23/C23</f>
        <v>0.23506586337179619</v>
      </c>
      <c r="J23" s="72">
        <f>SUM(J24:J31)</f>
        <v>7189</v>
      </c>
      <c r="K23" s="422">
        <f>J23/C23</f>
        <v>0.1835239456754825</v>
      </c>
      <c r="L23" s="72">
        <f>SUM(L24:L31)</f>
        <v>4390</v>
      </c>
      <c r="M23" s="73">
        <f>L23/C23</f>
        <v>0.11206984580823037</v>
      </c>
      <c r="N23" s="72">
        <f>SUM(N24:N31)</f>
        <v>2886</v>
      </c>
      <c r="O23" s="237">
        <f t="shared" si="6"/>
        <v>7.3675074032472171E-2</v>
      </c>
      <c r="P23" s="398"/>
    </row>
    <row r="24" spans="1:16" ht="15" customHeight="1">
      <c r="A24" s="238">
        <v>1</v>
      </c>
      <c r="B24" s="23" t="s">
        <v>28</v>
      </c>
      <c r="C24" s="28">
        <f t="shared" ref="C24:C54" si="7">D24+F24+H24+J24+L24+N24</f>
        <v>1168</v>
      </c>
      <c r="D24" s="42">
        <f>[6]wiek!D25</f>
        <v>164</v>
      </c>
      <c r="E24" s="29">
        <f t="shared" ref="E24:E54" si="8">D24/C24</f>
        <v>0.1404109589041096</v>
      </c>
      <c r="F24" s="42">
        <f>[6]wiek!F25</f>
        <v>332</v>
      </c>
      <c r="G24" s="29">
        <f t="shared" ref="G24:G54" si="9">F24/C24</f>
        <v>0.28424657534246578</v>
      </c>
      <c r="H24" s="42">
        <f>[6]wiek!H25</f>
        <v>205</v>
      </c>
      <c r="I24" s="29">
        <f t="shared" ref="I24:I54" si="10">H24/C24</f>
        <v>0.17551369863013699</v>
      </c>
      <c r="J24" s="42">
        <f>[6]wiek!J25</f>
        <v>199</v>
      </c>
      <c r="K24" s="401">
        <f t="shared" ref="K24:K54" si="11">J24/C24</f>
        <v>0.17037671232876711</v>
      </c>
      <c r="L24" s="42">
        <f>[6]wiek!L25</f>
        <v>142</v>
      </c>
      <c r="M24" s="401">
        <f t="shared" ref="M24:M54" si="12">L24/C24</f>
        <v>0.12157534246575342</v>
      </c>
      <c r="N24" s="42">
        <f>[6]wiek!N25</f>
        <v>126</v>
      </c>
      <c r="O24" s="423">
        <f t="shared" si="6"/>
        <v>0.10787671232876712</v>
      </c>
      <c r="P24" s="421"/>
    </row>
    <row r="25" spans="1:16" ht="15" customHeight="1">
      <c r="A25" s="238">
        <v>2</v>
      </c>
      <c r="B25" s="23" t="s">
        <v>29</v>
      </c>
      <c r="C25" s="28">
        <f t="shared" si="7"/>
        <v>2821</v>
      </c>
      <c r="D25" s="42">
        <f>[6]wiek!D26</f>
        <v>349</v>
      </c>
      <c r="E25" s="29">
        <f t="shared" si="8"/>
        <v>0.12371499468273661</v>
      </c>
      <c r="F25" s="42">
        <f>[6]wiek!F26</f>
        <v>791</v>
      </c>
      <c r="G25" s="29">
        <f t="shared" si="9"/>
        <v>0.28039702233250619</v>
      </c>
      <c r="H25" s="42">
        <f>[6]wiek!H26</f>
        <v>656</v>
      </c>
      <c r="I25" s="29">
        <f t="shared" si="10"/>
        <v>0.23254165189649062</v>
      </c>
      <c r="J25" s="42">
        <f>[6]wiek!J26</f>
        <v>471</v>
      </c>
      <c r="K25" s="401">
        <f t="shared" si="11"/>
        <v>0.16696207018787665</v>
      </c>
      <c r="L25" s="42">
        <f>[6]wiek!L26</f>
        <v>329</v>
      </c>
      <c r="M25" s="401">
        <f t="shared" si="12"/>
        <v>0.11662531017369727</v>
      </c>
      <c r="N25" s="42">
        <f>[6]wiek!N26</f>
        <v>225</v>
      </c>
      <c r="O25" s="423">
        <f t="shared" si="6"/>
        <v>7.975895072669266E-2</v>
      </c>
      <c r="P25" s="421"/>
    </row>
    <row r="26" spans="1:16" ht="15" customHeight="1">
      <c r="A26" s="238">
        <v>3</v>
      </c>
      <c r="B26" s="23" t="s">
        <v>30</v>
      </c>
      <c r="C26" s="28">
        <f t="shared" si="7"/>
        <v>1740</v>
      </c>
      <c r="D26" s="42">
        <f>[6]wiek!D27</f>
        <v>308</v>
      </c>
      <c r="E26" s="29">
        <f t="shared" si="8"/>
        <v>0.17701149425287357</v>
      </c>
      <c r="F26" s="42">
        <f>[6]wiek!F27</f>
        <v>553</v>
      </c>
      <c r="G26" s="29">
        <f t="shared" si="9"/>
        <v>0.31781609195402299</v>
      </c>
      <c r="H26" s="42">
        <f>[6]wiek!H27</f>
        <v>338</v>
      </c>
      <c r="I26" s="29">
        <f t="shared" si="10"/>
        <v>0.19425287356321838</v>
      </c>
      <c r="J26" s="42">
        <f>[6]wiek!J27</f>
        <v>276</v>
      </c>
      <c r="K26" s="401">
        <f t="shared" si="11"/>
        <v>0.15862068965517243</v>
      </c>
      <c r="L26" s="42">
        <f>[6]wiek!L27</f>
        <v>155</v>
      </c>
      <c r="M26" s="401">
        <f t="shared" si="12"/>
        <v>8.9080459770114945E-2</v>
      </c>
      <c r="N26" s="42">
        <f>[6]wiek!N27</f>
        <v>110</v>
      </c>
      <c r="O26" s="423">
        <f t="shared" si="6"/>
        <v>6.3218390804597707E-2</v>
      </c>
      <c r="P26" s="421"/>
    </row>
    <row r="27" spans="1:16" ht="15" customHeight="1">
      <c r="A27" s="238">
        <v>4</v>
      </c>
      <c r="B27" s="23" t="s">
        <v>113</v>
      </c>
      <c r="C27" s="28">
        <f t="shared" si="7"/>
        <v>3813</v>
      </c>
      <c r="D27" s="42">
        <f>[6]wiek!D28</f>
        <v>585</v>
      </c>
      <c r="E27" s="29">
        <f t="shared" si="8"/>
        <v>0.15342250196695514</v>
      </c>
      <c r="F27" s="42">
        <f>[6]wiek!F28</f>
        <v>1057</v>
      </c>
      <c r="G27" s="29">
        <f t="shared" si="9"/>
        <v>0.27720954628901129</v>
      </c>
      <c r="H27" s="42">
        <f>[6]wiek!H28</f>
        <v>822</v>
      </c>
      <c r="I27" s="29">
        <f t="shared" si="10"/>
        <v>0.21557828481510621</v>
      </c>
      <c r="J27" s="42">
        <f>[6]wiek!J28</f>
        <v>740</v>
      </c>
      <c r="K27" s="401">
        <f t="shared" si="11"/>
        <v>0.19407290847102018</v>
      </c>
      <c r="L27" s="42">
        <f>[6]wiek!L28</f>
        <v>394</v>
      </c>
      <c r="M27" s="401">
        <f t="shared" si="12"/>
        <v>0.1033307107264621</v>
      </c>
      <c r="N27" s="42">
        <f>[6]wiek!N28</f>
        <v>215</v>
      </c>
      <c r="O27" s="423">
        <f t="shared" si="6"/>
        <v>5.6386047731445059E-2</v>
      </c>
      <c r="P27" s="421"/>
    </row>
    <row r="28" spans="1:16" s="40" customFormat="1" ht="15" customHeight="1">
      <c r="A28" s="242">
        <v>5</v>
      </c>
      <c r="B28" s="393" t="s">
        <v>115</v>
      </c>
      <c r="C28" s="28">
        <f t="shared" si="7"/>
        <v>13522</v>
      </c>
      <c r="D28" s="114">
        <f>[6]wiek!D29</f>
        <v>1107</v>
      </c>
      <c r="E28" s="36">
        <f t="shared" si="8"/>
        <v>8.1866587782872355E-2</v>
      </c>
      <c r="F28" s="114">
        <f>[6]wiek!F29</f>
        <v>3486</v>
      </c>
      <c r="G28" s="36">
        <f t="shared" si="9"/>
        <v>0.25780210028102352</v>
      </c>
      <c r="H28" s="114">
        <f>[6]wiek!H29</f>
        <v>3378</v>
      </c>
      <c r="I28" s="36">
        <f t="shared" si="10"/>
        <v>0.24981511610708476</v>
      </c>
      <c r="J28" s="114">
        <f>[6]wiek!J29</f>
        <v>2632</v>
      </c>
      <c r="K28" s="402">
        <f t="shared" si="11"/>
        <v>0.19464576246117438</v>
      </c>
      <c r="L28" s="114">
        <f>[6]wiek!L29</f>
        <v>1708</v>
      </c>
      <c r="M28" s="402">
        <f t="shared" si="12"/>
        <v>0.12631267563969828</v>
      </c>
      <c r="N28" s="114">
        <f>[6]wiek!N29</f>
        <v>1211</v>
      </c>
      <c r="O28" s="424">
        <f t="shared" si="6"/>
        <v>8.9557757728146725E-2</v>
      </c>
      <c r="P28" s="425"/>
    </row>
    <row r="29" spans="1:16" ht="15" customHeight="1">
      <c r="A29" s="238">
        <v>6</v>
      </c>
      <c r="B29" s="394" t="s">
        <v>31</v>
      </c>
      <c r="C29" s="28">
        <f t="shared" si="7"/>
        <v>10672</v>
      </c>
      <c r="D29" s="42">
        <f>[6]wiek!D30</f>
        <v>1386</v>
      </c>
      <c r="E29" s="29">
        <f t="shared" si="8"/>
        <v>0.12987256371814093</v>
      </c>
      <c r="F29" s="42">
        <f>[6]wiek!F30</f>
        <v>3099</v>
      </c>
      <c r="G29" s="29">
        <f t="shared" si="9"/>
        <v>0.29038605697151426</v>
      </c>
      <c r="H29" s="42">
        <f>[6]wiek!H30</f>
        <v>2539</v>
      </c>
      <c r="I29" s="29">
        <f t="shared" si="10"/>
        <v>0.23791229385307347</v>
      </c>
      <c r="J29" s="42">
        <f>[6]wiek!J30</f>
        <v>1896</v>
      </c>
      <c r="K29" s="401">
        <f t="shared" si="11"/>
        <v>0.17766116941529236</v>
      </c>
      <c r="L29" s="42">
        <f>[6]wiek!L30</f>
        <v>1089</v>
      </c>
      <c r="M29" s="401">
        <f t="shared" si="12"/>
        <v>0.10204272863568216</v>
      </c>
      <c r="N29" s="42">
        <f>[6]wiek!N30</f>
        <v>663</v>
      </c>
      <c r="O29" s="423">
        <f t="shared" si="6"/>
        <v>6.2125187406296849E-2</v>
      </c>
      <c r="P29" s="421"/>
    </row>
    <row r="30" spans="1:16" ht="15" customHeight="1">
      <c r="A30" s="238">
        <v>7</v>
      </c>
      <c r="B30" s="23" t="s">
        <v>32</v>
      </c>
      <c r="C30" s="28">
        <f t="shared" si="7"/>
        <v>3716</v>
      </c>
      <c r="D30" s="42">
        <f>[6]wiek!D31</f>
        <v>451</v>
      </c>
      <c r="E30" s="29">
        <f t="shared" si="8"/>
        <v>0.12136706135629709</v>
      </c>
      <c r="F30" s="42">
        <f>[6]wiek!F31</f>
        <v>1015</v>
      </c>
      <c r="G30" s="29">
        <f t="shared" si="9"/>
        <v>0.27314316469321853</v>
      </c>
      <c r="H30" s="42">
        <f>[6]wiek!H31</f>
        <v>916</v>
      </c>
      <c r="I30" s="29">
        <f t="shared" si="10"/>
        <v>0.24650161463939721</v>
      </c>
      <c r="J30" s="42">
        <f>[6]wiek!J31</f>
        <v>709</v>
      </c>
      <c r="K30" s="401">
        <f t="shared" si="11"/>
        <v>0.19079655543595264</v>
      </c>
      <c r="L30" s="42">
        <f>[6]wiek!L31</f>
        <v>396</v>
      </c>
      <c r="M30" s="401">
        <f t="shared" si="12"/>
        <v>0.10656620021528525</v>
      </c>
      <c r="N30" s="42">
        <f>[6]wiek!N31</f>
        <v>229</v>
      </c>
      <c r="O30" s="423">
        <f t="shared" si="6"/>
        <v>6.1625403659849302E-2</v>
      </c>
      <c r="P30" s="421"/>
    </row>
    <row r="31" spans="1:16" ht="15" customHeight="1">
      <c r="A31" s="238">
        <v>8</v>
      </c>
      <c r="B31" s="23" t="s">
        <v>33</v>
      </c>
      <c r="C31" s="28">
        <f t="shared" si="7"/>
        <v>1720</v>
      </c>
      <c r="D31" s="42">
        <f>[6]wiek!D32</f>
        <v>299</v>
      </c>
      <c r="E31" s="29">
        <f t="shared" si="8"/>
        <v>0.17383720930232557</v>
      </c>
      <c r="F31" s="42">
        <f>[6]wiek!F32</f>
        <v>517</v>
      </c>
      <c r="G31" s="29">
        <f t="shared" si="9"/>
        <v>0.30058139534883721</v>
      </c>
      <c r="H31" s="42">
        <f>[6]wiek!H32</f>
        <v>354</v>
      </c>
      <c r="I31" s="29">
        <f t="shared" si="10"/>
        <v>0.20581395348837209</v>
      </c>
      <c r="J31" s="42">
        <f>[6]wiek!J32</f>
        <v>266</v>
      </c>
      <c r="K31" s="401">
        <f t="shared" si="11"/>
        <v>0.15465116279069768</v>
      </c>
      <c r="L31" s="42">
        <f>[6]wiek!L32</f>
        <v>177</v>
      </c>
      <c r="M31" s="401">
        <f t="shared" si="12"/>
        <v>0.10290697674418604</v>
      </c>
      <c r="N31" s="42">
        <f>[6]wiek!N32</f>
        <v>107</v>
      </c>
      <c r="O31" s="423">
        <f t="shared" si="6"/>
        <v>6.2209302325581396E-2</v>
      </c>
      <c r="P31" s="421"/>
    </row>
    <row r="32" spans="1:16" s="353" customFormat="1" ht="17.100000000000001" customHeight="1">
      <c r="A32" s="560" t="s">
        <v>94</v>
      </c>
      <c r="B32" s="561"/>
      <c r="C32" s="72">
        <f t="shared" si="7"/>
        <v>6935</v>
      </c>
      <c r="D32" s="72">
        <f>SUM(D33:D36)</f>
        <v>1042</v>
      </c>
      <c r="E32" s="73">
        <f t="shared" si="8"/>
        <v>0.15025234318673397</v>
      </c>
      <c r="F32" s="72">
        <f>SUM(F33:F36)</f>
        <v>2229</v>
      </c>
      <c r="G32" s="73">
        <f t="shared" si="9"/>
        <v>0.32141312184571019</v>
      </c>
      <c r="H32" s="72">
        <f>SUM(H33:H36)</f>
        <v>1441</v>
      </c>
      <c r="I32" s="73">
        <f t="shared" si="10"/>
        <v>0.20778658976207642</v>
      </c>
      <c r="J32" s="72">
        <f>SUM(J33:J36)</f>
        <v>1011</v>
      </c>
      <c r="K32" s="422">
        <f t="shared" si="11"/>
        <v>0.14578226387887527</v>
      </c>
      <c r="L32" s="72">
        <f>SUM(L33:L36)</f>
        <v>725</v>
      </c>
      <c r="M32" s="73">
        <f t="shared" si="12"/>
        <v>0.10454217736121124</v>
      </c>
      <c r="N32" s="72">
        <f>SUM(N33:N36)</f>
        <v>487</v>
      </c>
      <c r="O32" s="237">
        <f t="shared" si="6"/>
        <v>7.0223503965392939E-2</v>
      </c>
      <c r="P32" s="398"/>
    </row>
    <row r="33" spans="1:16" ht="15" customHeight="1">
      <c r="A33" s="238">
        <v>1</v>
      </c>
      <c r="B33" s="23" t="s">
        <v>121</v>
      </c>
      <c r="C33" s="28">
        <f t="shared" si="7"/>
        <v>1004</v>
      </c>
      <c r="D33" s="42">
        <f>[6]wiek!D34</f>
        <v>169</v>
      </c>
      <c r="E33" s="29">
        <f t="shared" si="8"/>
        <v>0.16832669322709162</v>
      </c>
      <c r="F33" s="42">
        <f>[6]wiek!F34</f>
        <v>327</v>
      </c>
      <c r="G33" s="29">
        <f t="shared" si="9"/>
        <v>0.32569721115537847</v>
      </c>
      <c r="H33" s="42">
        <f>[6]wiek!H34</f>
        <v>220</v>
      </c>
      <c r="I33" s="29">
        <f t="shared" si="10"/>
        <v>0.21912350597609562</v>
      </c>
      <c r="J33" s="42">
        <f>[6]wiek!J34</f>
        <v>122</v>
      </c>
      <c r="K33" s="401">
        <f t="shared" si="11"/>
        <v>0.12151394422310757</v>
      </c>
      <c r="L33" s="42">
        <f>[6]wiek!L34</f>
        <v>107</v>
      </c>
      <c r="M33" s="401">
        <f t="shared" si="12"/>
        <v>0.10657370517928287</v>
      </c>
      <c r="N33" s="42">
        <f>[6]wiek!N34</f>
        <v>59</v>
      </c>
      <c r="O33" s="423">
        <f t="shared" si="6"/>
        <v>5.8764940239043828E-2</v>
      </c>
      <c r="P33" s="421"/>
    </row>
    <row r="34" spans="1:16" s="40" customFormat="1" ht="15" customHeight="1">
      <c r="A34" s="242">
        <v>2</v>
      </c>
      <c r="B34" s="393" t="s">
        <v>123</v>
      </c>
      <c r="C34" s="28">
        <f t="shared" si="7"/>
        <v>2243</v>
      </c>
      <c r="D34" s="114">
        <f>[6]wiek!D35</f>
        <v>213</v>
      </c>
      <c r="E34" s="36">
        <f t="shared" si="8"/>
        <v>9.4962104324565311E-2</v>
      </c>
      <c r="F34" s="114">
        <f>[6]wiek!F35</f>
        <v>670</v>
      </c>
      <c r="G34" s="36">
        <f t="shared" si="9"/>
        <v>0.29870708872046364</v>
      </c>
      <c r="H34" s="114">
        <f>[6]wiek!H35</f>
        <v>526</v>
      </c>
      <c r="I34" s="36">
        <f t="shared" si="10"/>
        <v>0.23450735621934909</v>
      </c>
      <c r="J34" s="114">
        <f>[6]wiek!J35</f>
        <v>363</v>
      </c>
      <c r="K34" s="402">
        <f t="shared" si="11"/>
        <v>0.16183682567989299</v>
      </c>
      <c r="L34" s="114">
        <f>[6]wiek!L35</f>
        <v>272</v>
      </c>
      <c r="M34" s="402">
        <f t="shared" si="12"/>
        <v>0.12126616139099421</v>
      </c>
      <c r="N34" s="114">
        <f>[6]wiek!N35</f>
        <v>199</v>
      </c>
      <c r="O34" s="424">
        <f t="shared" si="6"/>
        <v>8.8720463664734725E-2</v>
      </c>
      <c r="P34" s="425"/>
    </row>
    <row r="35" spans="1:16" ht="15" customHeight="1">
      <c r="A35" s="238">
        <v>3</v>
      </c>
      <c r="B35" s="394" t="s">
        <v>34</v>
      </c>
      <c r="C35" s="28">
        <f t="shared" si="7"/>
        <v>2124</v>
      </c>
      <c r="D35" s="42">
        <f>[6]wiek!D36</f>
        <v>342</v>
      </c>
      <c r="E35" s="29">
        <f t="shared" si="8"/>
        <v>0.16101694915254236</v>
      </c>
      <c r="F35" s="42">
        <f>[6]wiek!F36</f>
        <v>738</v>
      </c>
      <c r="G35" s="29">
        <f t="shared" si="9"/>
        <v>0.34745762711864409</v>
      </c>
      <c r="H35" s="42">
        <f>[6]wiek!H36</f>
        <v>403</v>
      </c>
      <c r="I35" s="29">
        <f t="shared" si="10"/>
        <v>0.18973634651600754</v>
      </c>
      <c r="J35" s="42">
        <f>[6]wiek!J36</f>
        <v>331</v>
      </c>
      <c r="K35" s="401">
        <f t="shared" si="11"/>
        <v>0.15583804143126176</v>
      </c>
      <c r="L35" s="42">
        <f>[6]wiek!L36</f>
        <v>194</v>
      </c>
      <c r="M35" s="401">
        <f t="shared" si="12"/>
        <v>9.1337099811676078E-2</v>
      </c>
      <c r="N35" s="42">
        <f>[6]wiek!N36</f>
        <v>116</v>
      </c>
      <c r="O35" s="423">
        <f t="shared" si="6"/>
        <v>5.4613935969868174E-2</v>
      </c>
      <c r="P35" s="421"/>
    </row>
    <row r="36" spans="1:16" ht="15" customHeight="1">
      <c r="A36" s="238">
        <v>4</v>
      </c>
      <c r="B36" s="23" t="s">
        <v>35</v>
      </c>
      <c r="C36" s="28">
        <f t="shared" si="7"/>
        <v>1564</v>
      </c>
      <c r="D36" s="42">
        <f>[6]wiek!D37</f>
        <v>318</v>
      </c>
      <c r="E36" s="29">
        <f t="shared" si="8"/>
        <v>0.20332480818414322</v>
      </c>
      <c r="F36" s="42">
        <f>[6]wiek!F37</f>
        <v>494</v>
      </c>
      <c r="G36" s="29">
        <f t="shared" si="9"/>
        <v>0.31585677749360613</v>
      </c>
      <c r="H36" s="42">
        <f>[6]wiek!H37</f>
        <v>292</v>
      </c>
      <c r="I36" s="29">
        <f t="shared" si="10"/>
        <v>0.1867007672634271</v>
      </c>
      <c r="J36" s="42">
        <f>[6]wiek!J37</f>
        <v>195</v>
      </c>
      <c r="K36" s="401">
        <f t="shared" si="11"/>
        <v>0.12468030690537084</v>
      </c>
      <c r="L36" s="42">
        <f>[6]wiek!L37</f>
        <v>152</v>
      </c>
      <c r="M36" s="401">
        <f t="shared" si="12"/>
        <v>9.718670076726342E-2</v>
      </c>
      <c r="N36" s="42">
        <f>[6]wiek!N37</f>
        <v>113</v>
      </c>
      <c r="O36" s="423">
        <f t="shared" si="6"/>
        <v>7.2250639386189253E-2</v>
      </c>
      <c r="P36" s="421"/>
    </row>
    <row r="37" spans="1:16" s="353" customFormat="1" ht="17.100000000000001" customHeight="1">
      <c r="A37" s="560" t="s">
        <v>95</v>
      </c>
      <c r="B37" s="561"/>
      <c r="C37" s="72">
        <f t="shared" si="7"/>
        <v>78266</v>
      </c>
      <c r="D37" s="72">
        <f>SUM(D38:D54)</f>
        <v>7051</v>
      </c>
      <c r="E37" s="73">
        <f t="shared" si="8"/>
        <v>9.009020519765927E-2</v>
      </c>
      <c r="F37" s="72">
        <f>SUM(F38:F54)</f>
        <v>18797</v>
      </c>
      <c r="G37" s="73">
        <f t="shared" si="9"/>
        <v>0.24016814453274729</v>
      </c>
      <c r="H37" s="72">
        <f>SUM(H38:H54)</f>
        <v>18945</v>
      </c>
      <c r="I37" s="73">
        <f t="shared" si="10"/>
        <v>0.24205913167914547</v>
      </c>
      <c r="J37" s="72">
        <f>SUM(J38:J54)</f>
        <v>14142</v>
      </c>
      <c r="K37" s="422">
        <f t="shared" si="11"/>
        <v>0.18069148800245316</v>
      </c>
      <c r="L37" s="72">
        <f>SUM(L38:L54)</f>
        <v>10395</v>
      </c>
      <c r="M37" s="73">
        <f t="shared" si="12"/>
        <v>0.13281629315411544</v>
      </c>
      <c r="N37" s="72">
        <f>SUM(N38:N54)</f>
        <v>8936</v>
      </c>
      <c r="O37" s="74">
        <f t="shared" si="6"/>
        <v>0.11417473743387933</v>
      </c>
      <c r="P37" s="398"/>
    </row>
    <row r="38" spans="1:16" ht="15" customHeight="1">
      <c r="A38" s="238">
        <v>1</v>
      </c>
      <c r="B38" s="23" t="s">
        <v>36</v>
      </c>
      <c r="C38" s="28">
        <f t="shared" si="7"/>
        <v>4211</v>
      </c>
      <c r="D38" s="42">
        <f>[6]wiek!D39</f>
        <v>692</v>
      </c>
      <c r="E38" s="29">
        <f t="shared" si="8"/>
        <v>0.16433151270482071</v>
      </c>
      <c r="F38" s="42">
        <f>[6]wiek!F39</f>
        <v>1250</v>
      </c>
      <c r="G38" s="29">
        <f t="shared" si="9"/>
        <v>0.29684160531940157</v>
      </c>
      <c r="H38" s="42">
        <f>[6]wiek!H39</f>
        <v>829</v>
      </c>
      <c r="I38" s="29">
        <f t="shared" si="10"/>
        <v>0.19686535264782712</v>
      </c>
      <c r="J38" s="42">
        <f>[6]wiek!J39</f>
        <v>710</v>
      </c>
      <c r="K38" s="401">
        <f t="shared" si="11"/>
        <v>0.16860603182142009</v>
      </c>
      <c r="L38" s="42">
        <f>[6]wiek!L39</f>
        <v>425</v>
      </c>
      <c r="M38" s="401">
        <f t="shared" si="12"/>
        <v>0.10092614580859653</v>
      </c>
      <c r="N38" s="42">
        <f>[6]wiek!N39</f>
        <v>305</v>
      </c>
      <c r="O38" s="423">
        <f t="shared" si="6"/>
        <v>7.2429351697933977E-2</v>
      </c>
      <c r="P38" s="421"/>
    </row>
    <row r="39" spans="1:16" ht="15" customHeight="1">
      <c r="A39" s="238">
        <v>2</v>
      </c>
      <c r="B39" s="23" t="s">
        <v>37</v>
      </c>
      <c r="C39" s="28">
        <f t="shared" si="7"/>
        <v>1281</v>
      </c>
      <c r="D39" s="42">
        <f>[6]wiek!D40</f>
        <v>136</v>
      </c>
      <c r="E39" s="29">
        <f t="shared" si="8"/>
        <v>0.10616705698672912</v>
      </c>
      <c r="F39" s="42">
        <f>[6]wiek!F40</f>
        <v>314</v>
      </c>
      <c r="G39" s="29">
        <f t="shared" si="9"/>
        <v>0.24512099921935987</v>
      </c>
      <c r="H39" s="42">
        <f>[6]wiek!H40</f>
        <v>290</v>
      </c>
      <c r="I39" s="29">
        <f t="shared" si="10"/>
        <v>0.2263856362217018</v>
      </c>
      <c r="J39" s="42">
        <f>[6]wiek!J40</f>
        <v>228</v>
      </c>
      <c r="K39" s="401">
        <f t="shared" si="11"/>
        <v>0.17798594847775176</v>
      </c>
      <c r="L39" s="42">
        <f>[6]wiek!L40</f>
        <v>166</v>
      </c>
      <c r="M39" s="401">
        <f t="shared" si="12"/>
        <v>0.12958626073380172</v>
      </c>
      <c r="N39" s="42">
        <f>[6]wiek!N40</f>
        <v>147</v>
      </c>
      <c r="O39" s="423">
        <f t="shared" si="6"/>
        <v>0.11475409836065574</v>
      </c>
      <c r="P39" s="421"/>
    </row>
    <row r="40" spans="1:16" ht="15" customHeight="1">
      <c r="A40" s="238">
        <v>3</v>
      </c>
      <c r="B40" s="23" t="s">
        <v>38</v>
      </c>
      <c r="C40" s="28">
        <f t="shared" si="7"/>
        <v>1175</v>
      </c>
      <c r="D40" s="42">
        <f>[6]wiek!D41</f>
        <v>183</v>
      </c>
      <c r="E40" s="29">
        <f t="shared" si="8"/>
        <v>0.15574468085106383</v>
      </c>
      <c r="F40" s="42">
        <f>[6]wiek!F41</f>
        <v>299</v>
      </c>
      <c r="G40" s="29">
        <f t="shared" si="9"/>
        <v>0.25446808510638297</v>
      </c>
      <c r="H40" s="42">
        <f>[6]wiek!H41</f>
        <v>222</v>
      </c>
      <c r="I40" s="29">
        <f t="shared" si="10"/>
        <v>0.18893617021276596</v>
      </c>
      <c r="J40" s="42">
        <f>[6]wiek!J41</f>
        <v>162</v>
      </c>
      <c r="K40" s="401">
        <f t="shared" si="11"/>
        <v>0.13787234042553193</v>
      </c>
      <c r="L40" s="42">
        <f>[6]wiek!L41</f>
        <v>153</v>
      </c>
      <c r="M40" s="401">
        <f t="shared" si="12"/>
        <v>0.1302127659574468</v>
      </c>
      <c r="N40" s="42">
        <f>[6]wiek!N41</f>
        <v>156</v>
      </c>
      <c r="O40" s="423">
        <f t="shared" si="6"/>
        <v>0.1327659574468085</v>
      </c>
      <c r="P40" s="421"/>
    </row>
    <row r="41" spans="1:16" ht="15" customHeight="1">
      <c r="A41" s="238">
        <v>4</v>
      </c>
      <c r="B41" s="23" t="s">
        <v>39</v>
      </c>
      <c r="C41" s="28">
        <f t="shared" si="7"/>
        <v>3104</v>
      </c>
      <c r="D41" s="42">
        <f>[6]wiek!D42</f>
        <v>276</v>
      </c>
      <c r="E41" s="29">
        <f t="shared" si="8"/>
        <v>8.891752577319588E-2</v>
      </c>
      <c r="F41" s="42">
        <f>[6]wiek!F42</f>
        <v>762</v>
      </c>
      <c r="G41" s="29">
        <f t="shared" si="9"/>
        <v>0.24548969072164947</v>
      </c>
      <c r="H41" s="42">
        <f>[6]wiek!H42</f>
        <v>815</v>
      </c>
      <c r="I41" s="29">
        <f t="shared" si="10"/>
        <v>0.26256443298969073</v>
      </c>
      <c r="J41" s="42">
        <f>[6]wiek!J42</f>
        <v>532</v>
      </c>
      <c r="K41" s="401">
        <f t="shared" si="11"/>
        <v>0.17139175257731959</v>
      </c>
      <c r="L41" s="42">
        <f>[6]wiek!L42</f>
        <v>390</v>
      </c>
      <c r="M41" s="401">
        <f t="shared" si="12"/>
        <v>0.12564432989690721</v>
      </c>
      <c r="N41" s="42">
        <f>[6]wiek!N42</f>
        <v>329</v>
      </c>
      <c r="O41" s="423">
        <f t="shared" si="6"/>
        <v>0.10599226804123711</v>
      </c>
      <c r="P41" s="421"/>
    </row>
    <row r="42" spans="1:16" ht="15" customHeight="1">
      <c r="A42" s="238">
        <v>5</v>
      </c>
      <c r="B42" s="23" t="s">
        <v>70</v>
      </c>
      <c r="C42" s="28">
        <f t="shared" si="7"/>
        <v>2849</v>
      </c>
      <c r="D42" s="42">
        <f>[6]wiek!D43</f>
        <v>327</v>
      </c>
      <c r="E42" s="29">
        <f t="shared" si="8"/>
        <v>0.11477711477711477</v>
      </c>
      <c r="F42" s="42">
        <f>[6]wiek!F43</f>
        <v>728</v>
      </c>
      <c r="G42" s="29">
        <f t="shared" si="9"/>
        <v>0.25552825552825553</v>
      </c>
      <c r="H42" s="42">
        <f>[6]wiek!H43</f>
        <v>595</v>
      </c>
      <c r="I42" s="29">
        <f t="shared" si="10"/>
        <v>0.20884520884520885</v>
      </c>
      <c r="J42" s="42">
        <f>[6]wiek!J43</f>
        <v>473</v>
      </c>
      <c r="K42" s="401">
        <f t="shared" si="11"/>
        <v>0.16602316602316602</v>
      </c>
      <c r="L42" s="42">
        <f>[6]wiek!L43</f>
        <v>390</v>
      </c>
      <c r="M42" s="401">
        <f t="shared" si="12"/>
        <v>0.13689013689013688</v>
      </c>
      <c r="N42" s="42">
        <f>[6]wiek!N43</f>
        <v>336</v>
      </c>
      <c r="O42" s="423">
        <f t="shared" si="6"/>
        <v>0.11793611793611794</v>
      </c>
      <c r="P42" s="421"/>
    </row>
    <row r="43" spans="1:16" ht="15" customHeight="1">
      <c r="A43" s="238">
        <v>6</v>
      </c>
      <c r="B43" s="23" t="s">
        <v>40</v>
      </c>
      <c r="C43" s="28">
        <f t="shared" si="7"/>
        <v>2327</v>
      </c>
      <c r="D43" s="42">
        <f>[6]wiek!D44</f>
        <v>259</v>
      </c>
      <c r="E43" s="29">
        <f t="shared" si="8"/>
        <v>0.11130210571551354</v>
      </c>
      <c r="F43" s="42">
        <f>[6]wiek!F44</f>
        <v>561</v>
      </c>
      <c r="G43" s="29">
        <f t="shared" si="9"/>
        <v>0.24108293940696177</v>
      </c>
      <c r="H43" s="42">
        <f>[6]wiek!H44</f>
        <v>560</v>
      </c>
      <c r="I43" s="29">
        <f t="shared" si="10"/>
        <v>0.2406532015470563</v>
      </c>
      <c r="J43" s="42">
        <f>[6]wiek!J44</f>
        <v>400</v>
      </c>
      <c r="K43" s="401">
        <f t="shared" si="11"/>
        <v>0.17189514396218306</v>
      </c>
      <c r="L43" s="42">
        <f>[6]wiek!L44</f>
        <v>293</v>
      </c>
      <c r="M43" s="401">
        <f t="shared" si="12"/>
        <v>0.12591319295229911</v>
      </c>
      <c r="N43" s="42">
        <f>[6]wiek!N44</f>
        <v>254</v>
      </c>
      <c r="O43" s="423">
        <f t="shared" si="6"/>
        <v>0.10915341641598625</v>
      </c>
      <c r="P43" s="421"/>
    </row>
    <row r="44" spans="1:16" ht="15" customHeight="1">
      <c r="A44" s="238">
        <v>7</v>
      </c>
      <c r="B44" s="23" t="s">
        <v>41</v>
      </c>
      <c r="C44" s="28">
        <f t="shared" si="7"/>
        <v>2595</v>
      </c>
      <c r="D44" s="42">
        <f>[6]wiek!D45</f>
        <v>262</v>
      </c>
      <c r="E44" s="29">
        <f t="shared" si="8"/>
        <v>0.10096339113680154</v>
      </c>
      <c r="F44" s="42">
        <f>[6]wiek!F45</f>
        <v>611</v>
      </c>
      <c r="G44" s="29">
        <f t="shared" si="9"/>
        <v>0.23545279383429674</v>
      </c>
      <c r="H44" s="42">
        <f>[6]wiek!H45</f>
        <v>603</v>
      </c>
      <c r="I44" s="29">
        <f t="shared" si="10"/>
        <v>0.23236994219653179</v>
      </c>
      <c r="J44" s="42">
        <f>[6]wiek!J45</f>
        <v>509</v>
      </c>
      <c r="K44" s="401">
        <f t="shared" si="11"/>
        <v>0.19614643545279384</v>
      </c>
      <c r="L44" s="42">
        <f>[6]wiek!L45</f>
        <v>323</v>
      </c>
      <c r="M44" s="401">
        <f t="shared" si="12"/>
        <v>0.12447013487475915</v>
      </c>
      <c r="N44" s="42">
        <f>[6]wiek!N45</f>
        <v>287</v>
      </c>
      <c r="O44" s="423">
        <f t="shared" si="6"/>
        <v>0.11059730250481696</v>
      </c>
      <c r="P44" s="421"/>
    </row>
    <row r="45" spans="1:16" ht="15" customHeight="1">
      <c r="A45" s="238">
        <v>8</v>
      </c>
      <c r="B45" s="23" t="s">
        <v>42</v>
      </c>
      <c r="C45" s="28">
        <f t="shared" si="7"/>
        <v>4080</v>
      </c>
      <c r="D45" s="42">
        <f>[6]wiek!D46</f>
        <v>350</v>
      </c>
      <c r="E45" s="29">
        <f t="shared" si="8"/>
        <v>8.5784313725490197E-2</v>
      </c>
      <c r="F45" s="42">
        <f>[6]wiek!F46</f>
        <v>945</v>
      </c>
      <c r="G45" s="29">
        <f t="shared" si="9"/>
        <v>0.23161764705882354</v>
      </c>
      <c r="H45" s="42">
        <f>[6]wiek!H46</f>
        <v>1025</v>
      </c>
      <c r="I45" s="29">
        <f t="shared" si="10"/>
        <v>0.25122549019607843</v>
      </c>
      <c r="J45" s="42">
        <f>[6]wiek!J46</f>
        <v>757</v>
      </c>
      <c r="K45" s="401">
        <f t="shared" si="11"/>
        <v>0.18553921568627452</v>
      </c>
      <c r="L45" s="42">
        <f>[6]wiek!L46</f>
        <v>568</v>
      </c>
      <c r="M45" s="401">
        <f t="shared" si="12"/>
        <v>0.13921568627450981</v>
      </c>
      <c r="N45" s="42">
        <f>[6]wiek!N46</f>
        <v>435</v>
      </c>
      <c r="O45" s="423">
        <f t="shared" si="6"/>
        <v>0.10661764705882353</v>
      </c>
      <c r="P45" s="421"/>
    </row>
    <row r="46" spans="1:16" ht="15" customHeight="1">
      <c r="A46" s="238">
        <v>9</v>
      </c>
      <c r="B46" s="23" t="s">
        <v>43</v>
      </c>
      <c r="C46" s="28">
        <f t="shared" si="7"/>
        <v>3412</v>
      </c>
      <c r="D46" s="42">
        <f>[6]wiek!D47</f>
        <v>220</v>
      </c>
      <c r="E46" s="29">
        <f t="shared" si="8"/>
        <v>6.4478311840562713E-2</v>
      </c>
      <c r="F46" s="42">
        <f>[6]wiek!F47</f>
        <v>772</v>
      </c>
      <c r="G46" s="29">
        <f t="shared" si="9"/>
        <v>0.22626025791324736</v>
      </c>
      <c r="H46" s="42">
        <f>[6]wiek!H47</f>
        <v>859</v>
      </c>
      <c r="I46" s="29">
        <f t="shared" si="10"/>
        <v>0.25175849941383355</v>
      </c>
      <c r="J46" s="42">
        <f>[6]wiek!J47</f>
        <v>703</v>
      </c>
      <c r="K46" s="401">
        <f t="shared" si="11"/>
        <v>0.20603751465416179</v>
      </c>
      <c r="L46" s="42">
        <f>[6]wiek!L47</f>
        <v>465</v>
      </c>
      <c r="M46" s="401">
        <f t="shared" si="12"/>
        <v>0.13628370457209849</v>
      </c>
      <c r="N46" s="42">
        <f>[6]wiek!N47</f>
        <v>393</v>
      </c>
      <c r="O46" s="423">
        <f t="shared" si="6"/>
        <v>0.11518171160609614</v>
      </c>
      <c r="P46" s="421"/>
    </row>
    <row r="47" spans="1:16" ht="15" customHeight="1">
      <c r="A47" s="238">
        <v>10</v>
      </c>
      <c r="B47" s="23" t="s">
        <v>44</v>
      </c>
      <c r="C47" s="28">
        <f t="shared" si="7"/>
        <v>3663</v>
      </c>
      <c r="D47" s="42">
        <f>[6]wiek!D48</f>
        <v>724</v>
      </c>
      <c r="E47" s="29">
        <f t="shared" si="8"/>
        <v>0.19765219765219766</v>
      </c>
      <c r="F47" s="42">
        <f>[6]wiek!F48</f>
        <v>1057</v>
      </c>
      <c r="G47" s="29">
        <f t="shared" si="9"/>
        <v>0.28856128856128854</v>
      </c>
      <c r="H47" s="42">
        <f>[6]wiek!H48</f>
        <v>806</v>
      </c>
      <c r="I47" s="29">
        <f t="shared" si="10"/>
        <v>0.22003822003822004</v>
      </c>
      <c r="J47" s="42">
        <f>[6]wiek!J48</f>
        <v>562</v>
      </c>
      <c r="K47" s="401">
        <f t="shared" si="11"/>
        <v>0.15342615342615343</v>
      </c>
      <c r="L47" s="42">
        <f>[6]wiek!L48</f>
        <v>303</v>
      </c>
      <c r="M47" s="401">
        <f t="shared" si="12"/>
        <v>8.2719082719082723E-2</v>
      </c>
      <c r="N47" s="42">
        <f>[6]wiek!N48</f>
        <v>211</v>
      </c>
      <c r="O47" s="423">
        <f t="shared" si="6"/>
        <v>5.7603057603057603E-2</v>
      </c>
      <c r="P47" s="421"/>
    </row>
    <row r="48" spans="1:16" ht="15" customHeight="1">
      <c r="A48" s="238">
        <v>11</v>
      </c>
      <c r="B48" s="23" t="s">
        <v>45</v>
      </c>
      <c r="C48" s="28">
        <f t="shared" si="7"/>
        <v>2524</v>
      </c>
      <c r="D48" s="42">
        <f>[6]wiek!D49</f>
        <v>338</v>
      </c>
      <c r="E48" s="29">
        <f t="shared" si="8"/>
        <v>0.13391442155309033</v>
      </c>
      <c r="F48" s="42">
        <f>[6]wiek!F49</f>
        <v>676</v>
      </c>
      <c r="G48" s="29">
        <f t="shared" si="9"/>
        <v>0.26782884310618066</v>
      </c>
      <c r="H48" s="42">
        <f>[6]wiek!H49</f>
        <v>559</v>
      </c>
      <c r="I48" s="29">
        <f t="shared" si="10"/>
        <v>0.22147385103011094</v>
      </c>
      <c r="J48" s="42">
        <f>[6]wiek!J49</f>
        <v>432</v>
      </c>
      <c r="K48" s="401">
        <f t="shared" si="11"/>
        <v>0.17115689381933438</v>
      </c>
      <c r="L48" s="42">
        <f>[6]wiek!L49</f>
        <v>332</v>
      </c>
      <c r="M48" s="401">
        <f t="shared" si="12"/>
        <v>0.13153724247226625</v>
      </c>
      <c r="N48" s="42">
        <f>[6]wiek!N49</f>
        <v>187</v>
      </c>
      <c r="O48" s="423">
        <f t="shared" si="6"/>
        <v>7.4088748019017436E-2</v>
      </c>
      <c r="P48" s="421"/>
    </row>
    <row r="49" spans="1:16" s="40" customFormat="1" ht="15" customHeight="1">
      <c r="A49" s="242">
        <v>12</v>
      </c>
      <c r="B49" s="248" t="s">
        <v>81</v>
      </c>
      <c r="C49" s="28">
        <f t="shared" si="7"/>
        <v>30431</v>
      </c>
      <c r="D49" s="114">
        <f>[6]wiek!D50</f>
        <v>1221</v>
      </c>
      <c r="E49" s="36">
        <f t="shared" si="8"/>
        <v>4.0123558213663701E-2</v>
      </c>
      <c r="F49" s="114">
        <f>[6]wiek!F50</f>
        <v>6386</v>
      </c>
      <c r="G49" s="36">
        <f t="shared" si="9"/>
        <v>0.20985179586605765</v>
      </c>
      <c r="H49" s="114">
        <f>[6]wiek!H50</f>
        <v>7937</v>
      </c>
      <c r="I49" s="36">
        <f t="shared" si="10"/>
        <v>0.26081955900233317</v>
      </c>
      <c r="J49" s="114">
        <f>[6]wiek!J50</f>
        <v>5900</v>
      </c>
      <c r="K49" s="402">
        <f t="shared" si="11"/>
        <v>0.19388123952548389</v>
      </c>
      <c r="L49" s="114">
        <f>[6]wiek!L50</f>
        <v>4603</v>
      </c>
      <c r="M49" s="402">
        <f t="shared" si="12"/>
        <v>0.15126022805691564</v>
      </c>
      <c r="N49" s="114">
        <f>[6]wiek!N50</f>
        <v>4384</v>
      </c>
      <c r="O49" s="424">
        <f t="shared" si="6"/>
        <v>0.14406361933554598</v>
      </c>
      <c r="P49" s="425"/>
    </row>
    <row r="50" spans="1:16" ht="14.25" customHeight="1">
      <c r="A50" s="238">
        <v>13</v>
      </c>
      <c r="B50" s="394" t="s">
        <v>46</v>
      </c>
      <c r="C50" s="28">
        <f t="shared" si="7"/>
        <v>1638</v>
      </c>
      <c r="D50" s="42">
        <f>[6]wiek!D51</f>
        <v>90</v>
      </c>
      <c r="E50" s="29">
        <f t="shared" si="8"/>
        <v>5.4945054945054944E-2</v>
      </c>
      <c r="F50" s="42">
        <f>[6]wiek!F51</f>
        <v>344</v>
      </c>
      <c r="G50" s="29">
        <f t="shared" si="9"/>
        <v>0.21001221001221002</v>
      </c>
      <c r="H50" s="42">
        <f>[6]wiek!H51</f>
        <v>341</v>
      </c>
      <c r="I50" s="29">
        <f t="shared" si="10"/>
        <v>0.20818070818070819</v>
      </c>
      <c r="J50" s="42">
        <f>[6]wiek!J51</f>
        <v>314</v>
      </c>
      <c r="K50" s="401">
        <f t="shared" si="11"/>
        <v>0.19169719169719171</v>
      </c>
      <c r="L50" s="42">
        <f>[6]wiek!L51</f>
        <v>290</v>
      </c>
      <c r="M50" s="401">
        <f t="shared" si="12"/>
        <v>0.17704517704517705</v>
      </c>
      <c r="N50" s="42">
        <f>[6]wiek!N51</f>
        <v>259</v>
      </c>
      <c r="O50" s="423">
        <f t="shared" si="6"/>
        <v>0.15811965811965811</v>
      </c>
      <c r="P50" s="421"/>
    </row>
    <row r="51" spans="1:16" ht="15" customHeight="1">
      <c r="A51" s="238">
        <v>14</v>
      </c>
      <c r="B51" s="23" t="s">
        <v>47</v>
      </c>
      <c r="C51" s="28">
        <f t="shared" si="7"/>
        <v>2269</v>
      </c>
      <c r="D51" s="42">
        <f>[6]wiek!D52</f>
        <v>401</v>
      </c>
      <c r="E51" s="29">
        <f t="shared" si="8"/>
        <v>0.17672983693256941</v>
      </c>
      <c r="F51" s="42">
        <f>[6]wiek!F52</f>
        <v>656</v>
      </c>
      <c r="G51" s="29">
        <f t="shared" si="9"/>
        <v>0.28911414720141032</v>
      </c>
      <c r="H51" s="42">
        <f>[6]wiek!H52</f>
        <v>474</v>
      </c>
      <c r="I51" s="29">
        <f t="shared" si="10"/>
        <v>0.20890260026443366</v>
      </c>
      <c r="J51" s="42">
        <f>[6]wiek!J52</f>
        <v>325</v>
      </c>
      <c r="K51" s="401">
        <f t="shared" si="11"/>
        <v>0.14323490524460114</v>
      </c>
      <c r="L51" s="42">
        <f>[6]wiek!L52</f>
        <v>227</v>
      </c>
      <c r="M51" s="401">
        <f t="shared" si="12"/>
        <v>0.1000440722785368</v>
      </c>
      <c r="N51" s="42">
        <f>[6]wiek!N52</f>
        <v>186</v>
      </c>
      <c r="O51" s="423">
        <f t="shared" si="6"/>
        <v>8.1974438078448661E-2</v>
      </c>
      <c r="P51" s="421"/>
    </row>
    <row r="52" spans="1:16" ht="15" customHeight="1">
      <c r="A52" s="238">
        <v>15</v>
      </c>
      <c r="B52" s="23" t="s">
        <v>48</v>
      </c>
      <c r="C52" s="28">
        <f t="shared" si="7"/>
        <v>7820</v>
      </c>
      <c r="D52" s="42">
        <f>[6]wiek!D53</f>
        <v>876</v>
      </c>
      <c r="E52" s="29">
        <f t="shared" si="8"/>
        <v>0.11202046035805627</v>
      </c>
      <c r="F52" s="42">
        <f>[6]wiek!F53</f>
        <v>2146</v>
      </c>
      <c r="G52" s="29">
        <f t="shared" si="9"/>
        <v>0.27442455242966751</v>
      </c>
      <c r="H52" s="42">
        <f>[6]wiek!H53</f>
        <v>1873</v>
      </c>
      <c r="I52" s="29">
        <f t="shared" si="10"/>
        <v>0.23951406649616369</v>
      </c>
      <c r="J52" s="42">
        <f>[6]wiek!J53</f>
        <v>1308</v>
      </c>
      <c r="K52" s="401">
        <f t="shared" si="11"/>
        <v>0.16726342710997441</v>
      </c>
      <c r="L52" s="42">
        <f>[6]wiek!L53</f>
        <v>930</v>
      </c>
      <c r="M52" s="401">
        <f t="shared" si="12"/>
        <v>0.11892583120204604</v>
      </c>
      <c r="N52" s="42">
        <f>[6]wiek!N53</f>
        <v>687</v>
      </c>
      <c r="O52" s="423">
        <f t="shared" si="6"/>
        <v>8.7851662404092076E-2</v>
      </c>
      <c r="P52" s="421"/>
    </row>
    <row r="53" spans="1:16" ht="15" customHeight="1">
      <c r="A53" s="238">
        <v>16</v>
      </c>
      <c r="B53" s="23" t="s">
        <v>49</v>
      </c>
      <c r="C53" s="28">
        <f t="shared" si="7"/>
        <v>1735</v>
      </c>
      <c r="D53" s="42">
        <f>[6]wiek!D54</f>
        <v>354</v>
      </c>
      <c r="E53" s="29">
        <f t="shared" si="8"/>
        <v>0.20403458213256484</v>
      </c>
      <c r="F53" s="42">
        <f>[6]wiek!F54</f>
        <v>481</v>
      </c>
      <c r="G53" s="29">
        <f t="shared" si="9"/>
        <v>0.27723342939481266</v>
      </c>
      <c r="H53" s="42">
        <f>[6]wiek!H54</f>
        <v>316</v>
      </c>
      <c r="I53" s="29">
        <f t="shared" si="10"/>
        <v>0.18213256484149856</v>
      </c>
      <c r="J53" s="42">
        <f>[6]wiek!J54</f>
        <v>271</v>
      </c>
      <c r="K53" s="401">
        <f t="shared" si="11"/>
        <v>0.15619596541786743</v>
      </c>
      <c r="L53" s="42">
        <f>[6]wiek!L54</f>
        <v>181</v>
      </c>
      <c r="M53" s="401">
        <f t="shared" si="12"/>
        <v>0.10432276657060519</v>
      </c>
      <c r="N53" s="42">
        <f>[6]wiek!N54</f>
        <v>132</v>
      </c>
      <c r="O53" s="423">
        <f t="shared" si="6"/>
        <v>7.6080691642651299E-2</v>
      </c>
      <c r="P53" s="421"/>
    </row>
    <row r="54" spans="1:16" ht="15" customHeight="1" thickBot="1">
      <c r="A54" s="249">
        <v>17</v>
      </c>
      <c r="B54" s="403" t="s">
        <v>50</v>
      </c>
      <c r="C54" s="34">
        <f t="shared" si="7"/>
        <v>3152</v>
      </c>
      <c r="D54" s="112">
        <f>[6]wiek!D55</f>
        <v>342</v>
      </c>
      <c r="E54" s="31">
        <f t="shared" si="8"/>
        <v>0.108502538071066</v>
      </c>
      <c r="F54" s="112">
        <f>[6]wiek!F55</f>
        <v>809</v>
      </c>
      <c r="G54" s="31">
        <f t="shared" si="9"/>
        <v>0.25666243654822335</v>
      </c>
      <c r="H54" s="112">
        <f>[6]wiek!H55</f>
        <v>841</v>
      </c>
      <c r="I54" s="31">
        <f t="shared" si="10"/>
        <v>0.26681472081218272</v>
      </c>
      <c r="J54" s="112">
        <f>[6]wiek!J55</f>
        <v>556</v>
      </c>
      <c r="K54" s="405">
        <f t="shared" si="11"/>
        <v>0.17639593908629442</v>
      </c>
      <c r="L54" s="112">
        <f>[6]wiek!L55</f>
        <v>356</v>
      </c>
      <c r="M54" s="405">
        <f t="shared" si="12"/>
        <v>0.11294416243654823</v>
      </c>
      <c r="N54" s="112">
        <f>[6]wiek!N55</f>
        <v>248</v>
      </c>
      <c r="O54" s="427">
        <f t="shared" si="6"/>
        <v>7.8680203045685279E-2</v>
      </c>
      <c r="P54" s="421"/>
    </row>
    <row r="55" spans="1:16" ht="13.5" thickTop="1">
      <c r="D55" s="66"/>
      <c r="E55" s="66"/>
      <c r="F55" s="66"/>
      <c r="G55" s="66"/>
      <c r="H55" s="66"/>
      <c r="I55" s="94"/>
      <c r="J55" s="66"/>
      <c r="K55" s="428"/>
      <c r="L55" s="66"/>
      <c r="M55" s="66"/>
      <c r="N55" s="66"/>
      <c r="O55" s="66"/>
    </row>
    <row r="56" spans="1:16">
      <c r="A56" s="44"/>
      <c r="B56" s="61"/>
      <c r="C56" s="62"/>
      <c r="D56" s="63"/>
      <c r="E56" s="64"/>
      <c r="F56" s="65"/>
      <c r="H56" s="66"/>
      <c r="I56" s="67"/>
    </row>
    <row r="57" spans="1:16">
      <c r="A57" s="44"/>
      <c r="B57" s="61"/>
      <c r="C57" s="62"/>
      <c r="D57" s="63"/>
      <c r="E57" s="64"/>
      <c r="F57" s="65"/>
      <c r="I57" s="67"/>
    </row>
  </sheetData>
  <mergeCells count="14">
    <mergeCell ref="A1:O1"/>
    <mergeCell ref="A2:O2"/>
    <mergeCell ref="A3:A4"/>
    <mergeCell ref="B3:B4"/>
    <mergeCell ref="C3:C4"/>
    <mergeCell ref="D3:O3"/>
    <mergeCell ref="A32:B32"/>
    <mergeCell ref="A37:B37"/>
    <mergeCell ref="A5:B5"/>
    <mergeCell ref="A6:B6"/>
    <mergeCell ref="A7:B7"/>
    <mergeCell ref="A12:B12"/>
    <mergeCell ref="A18:B18"/>
    <mergeCell ref="A23:B23"/>
  </mergeCells>
  <printOptions horizontalCentered="1" verticalCentered="1"/>
  <pageMargins left="0.78740157480314965" right="0.39370078740157483" top="0.59055118110236227" bottom="0.59055118110236227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Normal="100" zoomScaleSheetLayoutView="75" workbookViewId="0">
      <selection activeCell="C5" sqref="C5:M5"/>
    </sheetView>
  </sheetViews>
  <sheetFormatPr defaultColWidth="4.85546875" defaultRowHeight="12.75"/>
  <cols>
    <col min="1" max="1" width="3.5703125" style="353" customWidth="1"/>
    <col min="2" max="2" width="19.42578125" style="353" customWidth="1"/>
    <col min="3" max="3" width="10.85546875" style="353" customWidth="1"/>
    <col min="4" max="4" width="8.42578125" style="353" customWidth="1"/>
    <col min="5" max="5" width="7.28515625" style="353" customWidth="1"/>
    <col min="6" max="6" width="9.42578125" style="353" bestFit="1" customWidth="1"/>
    <col min="7" max="7" width="7.28515625" style="353" customWidth="1"/>
    <col min="8" max="8" width="8.5703125" style="353" customWidth="1"/>
    <col min="9" max="9" width="7.140625" style="353" customWidth="1"/>
    <col min="10" max="10" width="9" style="353" customWidth="1"/>
    <col min="11" max="11" width="7.5703125" style="353" customWidth="1"/>
    <col min="12" max="12" width="8.42578125" style="353" customWidth="1"/>
    <col min="13" max="13" width="8" style="353" customWidth="1"/>
    <col min="14" max="16384" width="4.85546875" style="353"/>
  </cols>
  <sheetData>
    <row r="1" spans="1:15" s="64" customFormat="1" ht="15.75" customHeight="1">
      <c r="A1" s="642" t="s">
        <v>208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</row>
    <row r="2" spans="1:15" ht="23.25" customHeight="1" thickBot="1">
      <c r="A2" s="643" t="s">
        <v>1936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</row>
    <row r="3" spans="1:15" s="64" customFormat="1" ht="16.5" customHeight="1" thickTop="1">
      <c r="A3" s="652" t="s">
        <v>56</v>
      </c>
      <c r="B3" s="653" t="s">
        <v>12</v>
      </c>
      <c r="C3" s="655" t="s">
        <v>62</v>
      </c>
      <c r="D3" s="656" t="s">
        <v>209</v>
      </c>
      <c r="E3" s="656"/>
      <c r="F3" s="656"/>
      <c r="G3" s="656"/>
      <c r="H3" s="656"/>
      <c r="I3" s="656"/>
      <c r="J3" s="656"/>
      <c r="K3" s="656"/>
      <c r="L3" s="656"/>
      <c r="M3" s="657"/>
    </row>
    <row r="4" spans="1:15" s="64" customFormat="1" ht="62.25" customHeight="1">
      <c r="A4" s="592"/>
      <c r="B4" s="654"/>
      <c r="C4" s="602"/>
      <c r="D4" s="407" t="s">
        <v>210</v>
      </c>
      <c r="E4" s="220" t="s">
        <v>203</v>
      </c>
      <c r="F4" s="220" t="s">
        <v>994</v>
      </c>
      <c r="G4" s="220" t="s">
        <v>203</v>
      </c>
      <c r="H4" s="220" t="s">
        <v>211</v>
      </c>
      <c r="I4" s="220" t="s">
        <v>203</v>
      </c>
      <c r="J4" s="220" t="s">
        <v>995</v>
      </c>
      <c r="K4" s="220" t="s">
        <v>203</v>
      </c>
      <c r="L4" s="220" t="s">
        <v>212</v>
      </c>
      <c r="M4" s="304" t="s">
        <v>203</v>
      </c>
    </row>
    <row r="5" spans="1:15" s="411" customFormat="1" ht="24.95" customHeight="1">
      <c r="A5" s="556" t="s">
        <v>69</v>
      </c>
      <c r="B5" s="557"/>
      <c r="C5" s="231">
        <f t="shared" ref="C5:C18" si="0">D5+F5+H5+J5+L5</f>
        <v>1151647</v>
      </c>
      <c r="D5" s="231">
        <v>156598</v>
      </c>
      <c r="E5" s="408">
        <f>D5/$C$5</f>
        <v>0.13597743058419812</v>
      </c>
      <c r="F5" s="409">
        <v>252614</v>
      </c>
      <c r="G5" s="408">
        <f>F5/$C$5</f>
        <v>0.21935020019155174</v>
      </c>
      <c r="H5" s="409">
        <v>126934</v>
      </c>
      <c r="I5" s="408">
        <f>H5/$C$5</f>
        <v>0.11021953775766359</v>
      </c>
      <c r="J5" s="409">
        <v>296582</v>
      </c>
      <c r="K5" s="408">
        <f>J5/$C$5</f>
        <v>0.2575285656108165</v>
      </c>
      <c r="L5" s="409">
        <v>318919</v>
      </c>
      <c r="M5" s="410">
        <f>L5/$C$5</f>
        <v>0.27692426585577001</v>
      </c>
    </row>
    <row r="6" spans="1:15" s="45" customFormat="1" ht="27.95" customHeight="1">
      <c r="A6" s="558" t="s">
        <v>13</v>
      </c>
      <c r="B6" s="559"/>
      <c r="C6" s="82">
        <f t="shared" si="0"/>
        <v>168342</v>
      </c>
      <c r="D6" s="82">
        <f>SUM(D7+D12+D18+D23+D32+D37)</f>
        <v>26767</v>
      </c>
      <c r="E6" s="234">
        <f t="shared" ref="E6:E18" si="1">D6/C6</f>
        <v>0.15900369485927457</v>
      </c>
      <c r="F6" s="82">
        <f>SUM(F7+F12+F18+F23+F32+F37)</f>
        <v>36949</v>
      </c>
      <c r="G6" s="234">
        <f t="shared" ref="G6:G18" si="2">F6/C6</f>
        <v>0.21948770954366706</v>
      </c>
      <c r="H6" s="82">
        <f>SUM(H7+H12+H18+H23+H32+H37)</f>
        <v>19879</v>
      </c>
      <c r="I6" s="234">
        <f t="shared" ref="I6:I22" si="3">H6/C6</f>
        <v>0.11808698958073446</v>
      </c>
      <c r="J6" s="82">
        <f>SUM(J7+J12+J18+J23+J32+J37)</f>
        <v>38906</v>
      </c>
      <c r="K6" s="234">
        <f t="shared" ref="K6:K18" si="4">J6/C6</f>
        <v>0.23111285359565645</v>
      </c>
      <c r="L6" s="82">
        <f>SUM(L7+L12+L18+L23+L32+L37)</f>
        <v>45841</v>
      </c>
      <c r="M6" s="235">
        <f t="shared" ref="M6:M18" si="5">L6/C6</f>
        <v>0.27230875242066743</v>
      </c>
      <c r="N6" s="412"/>
    </row>
    <row r="7" spans="1:15" s="92" customFormat="1" ht="17.100000000000001" customHeight="1">
      <c r="A7" s="560" t="s">
        <v>90</v>
      </c>
      <c r="B7" s="561"/>
      <c r="C7" s="72">
        <f t="shared" si="0"/>
        <v>12462</v>
      </c>
      <c r="D7" s="72">
        <f>SUM(D8:D11)</f>
        <v>1240</v>
      </c>
      <c r="E7" s="73">
        <f t="shared" si="1"/>
        <v>9.950248756218906E-2</v>
      </c>
      <c r="F7" s="72">
        <f>SUM(F8:F11)</f>
        <v>2416</v>
      </c>
      <c r="G7" s="73">
        <f t="shared" si="2"/>
        <v>0.19386936286310383</v>
      </c>
      <c r="H7" s="72">
        <f>SUM(H8:H11)</f>
        <v>1734</v>
      </c>
      <c r="I7" s="73">
        <f t="shared" si="3"/>
        <v>0.13914299470389985</v>
      </c>
      <c r="J7" s="72">
        <f>SUM(J8:J11)</f>
        <v>3395</v>
      </c>
      <c r="K7" s="73">
        <f t="shared" si="4"/>
        <v>0.27242818167228372</v>
      </c>
      <c r="L7" s="72">
        <f>SUM(L8:L11)</f>
        <v>3677</v>
      </c>
      <c r="M7" s="74">
        <f t="shared" si="5"/>
        <v>0.29505697319852353</v>
      </c>
      <c r="N7" s="413"/>
      <c r="O7" s="414"/>
    </row>
    <row r="8" spans="1:15" ht="15" customHeight="1">
      <c r="A8" s="238">
        <v>1</v>
      </c>
      <c r="B8" s="23" t="s">
        <v>14</v>
      </c>
      <c r="C8" s="114">
        <f t="shared" si="0"/>
        <v>3733</v>
      </c>
      <c r="D8" s="205">
        <f>[6]wykształcenie!D10</f>
        <v>450</v>
      </c>
      <c r="E8" s="29">
        <f t="shared" si="1"/>
        <v>0.12054647736405036</v>
      </c>
      <c r="F8" s="205">
        <f>[6]wykształcenie!F10</f>
        <v>743</v>
      </c>
      <c r="G8" s="29">
        <f t="shared" si="2"/>
        <v>0.19903562818108761</v>
      </c>
      <c r="H8" s="205">
        <f>[6]wykształcenie!H10</f>
        <v>475</v>
      </c>
      <c r="I8" s="29">
        <f t="shared" si="3"/>
        <v>0.12724350388427538</v>
      </c>
      <c r="J8" s="205">
        <f>[6]wykształcenie!J10</f>
        <v>1057</v>
      </c>
      <c r="K8" s="389">
        <f t="shared" si="4"/>
        <v>0.28315028127511382</v>
      </c>
      <c r="L8" s="205">
        <f>[6]wykształcenie!L10</f>
        <v>1008</v>
      </c>
      <c r="M8" s="390">
        <f t="shared" si="5"/>
        <v>0.27002410929547283</v>
      </c>
    </row>
    <row r="9" spans="1:15" ht="15" customHeight="1">
      <c r="A9" s="238">
        <v>2</v>
      </c>
      <c r="B9" s="23" t="s">
        <v>15</v>
      </c>
      <c r="C9" s="114">
        <f t="shared" si="0"/>
        <v>2444</v>
      </c>
      <c r="D9" s="205">
        <f>[6]wykształcenie!D11</f>
        <v>229</v>
      </c>
      <c r="E9" s="29">
        <f t="shared" si="1"/>
        <v>9.3698854337152207E-2</v>
      </c>
      <c r="F9" s="205">
        <f>[6]wykształcenie!F11</f>
        <v>561</v>
      </c>
      <c r="G9" s="29">
        <f t="shared" si="2"/>
        <v>0.22954173486088381</v>
      </c>
      <c r="H9" s="205">
        <f>[6]wykształcenie!H11</f>
        <v>352</v>
      </c>
      <c r="I9" s="29">
        <f t="shared" si="3"/>
        <v>0.14402618657937807</v>
      </c>
      <c r="J9" s="205">
        <f>[6]wykształcenie!J11</f>
        <v>641</v>
      </c>
      <c r="K9" s="389">
        <f t="shared" si="4"/>
        <v>0.26227495908346971</v>
      </c>
      <c r="L9" s="205">
        <f>[6]wykształcenie!L11</f>
        <v>661</v>
      </c>
      <c r="M9" s="390">
        <f t="shared" si="5"/>
        <v>0.27045826513911619</v>
      </c>
    </row>
    <row r="10" spans="1:15" ht="15" customHeight="1">
      <c r="A10" s="238">
        <v>3</v>
      </c>
      <c r="B10" s="23" t="s">
        <v>17</v>
      </c>
      <c r="C10" s="114">
        <f t="shared" si="0"/>
        <v>3768</v>
      </c>
      <c r="D10" s="205">
        <f>[6]wykształcenie!D12</f>
        <v>306</v>
      </c>
      <c r="E10" s="29">
        <f t="shared" si="1"/>
        <v>8.1210191082802544E-2</v>
      </c>
      <c r="F10" s="205">
        <f>[6]wykształcenie!F12</f>
        <v>545</v>
      </c>
      <c r="G10" s="29">
        <f t="shared" si="2"/>
        <v>0.14463906581740976</v>
      </c>
      <c r="H10" s="205">
        <f>[6]wykształcenie!H12</f>
        <v>606</v>
      </c>
      <c r="I10" s="29">
        <f t="shared" si="3"/>
        <v>0.160828025477707</v>
      </c>
      <c r="J10" s="205">
        <f>[6]wykształcenie!J12</f>
        <v>974</v>
      </c>
      <c r="K10" s="389">
        <f t="shared" si="4"/>
        <v>0.25849256900212314</v>
      </c>
      <c r="L10" s="205">
        <f>[6]wykształcenie!L12</f>
        <v>1337</v>
      </c>
      <c r="M10" s="390">
        <f t="shared" si="5"/>
        <v>0.35483014861995754</v>
      </c>
    </row>
    <row r="11" spans="1:15" ht="15" customHeight="1">
      <c r="A11" s="238">
        <v>4</v>
      </c>
      <c r="B11" s="23" t="s">
        <v>63</v>
      </c>
      <c r="C11" s="114">
        <f t="shared" si="0"/>
        <v>2517</v>
      </c>
      <c r="D11" s="205">
        <f>[6]wykształcenie!D13</f>
        <v>255</v>
      </c>
      <c r="E11" s="29">
        <f t="shared" si="1"/>
        <v>0.10131108462455304</v>
      </c>
      <c r="F11" s="205">
        <f>[6]wykształcenie!F13</f>
        <v>567</v>
      </c>
      <c r="G11" s="29">
        <f t="shared" si="2"/>
        <v>0.22526817640047675</v>
      </c>
      <c r="H11" s="205">
        <f>[6]wykształcenie!H13</f>
        <v>301</v>
      </c>
      <c r="I11" s="29">
        <f t="shared" si="3"/>
        <v>0.11958680969408025</v>
      </c>
      <c r="J11" s="205">
        <f>[6]wykształcenie!J13</f>
        <v>723</v>
      </c>
      <c r="K11" s="389">
        <f t="shared" si="4"/>
        <v>0.28724672228843862</v>
      </c>
      <c r="L11" s="205">
        <f>[6]wykształcenie!L13</f>
        <v>671</v>
      </c>
      <c r="M11" s="390">
        <f t="shared" si="5"/>
        <v>0.26658720699245131</v>
      </c>
    </row>
    <row r="12" spans="1:15" s="64" customFormat="1" ht="17.100000000000001" customHeight="1">
      <c r="A12" s="640" t="s">
        <v>2</v>
      </c>
      <c r="B12" s="641"/>
      <c r="C12" s="72">
        <f t="shared" si="0"/>
        <v>15659</v>
      </c>
      <c r="D12" s="72">
        <f>SUM(D13:D17)</f>
        <v>1818</v>
      </c>
      <c r="E12" s="73">
        <f t="shared" si="1"/>
        <v>0.11609936777572004</v>
      </c>
      <c r="F12" s="72">
        <f>SUM(F13:F17)</f>
        <v>3706</v>
      </c>
      <c r="G12" s="73">
        <f t="shared" si="2"/>
        <v>0.23666900823807396</v>
      </c>
      <c r="H12" s="72">
        <f>SUM(H13:H17)</f>
        <v>2158</v>
      </c>
      <c r="I12" s="73">
        <f t="shared" si="3"/>
        <v>0.13781212082508462</v>
      </c>
      <c r="J12" s="72">
        <f>SUM(J13:J17)</f>
        <v>3899</v>
      </c>
      <c r="K12" s="73">
        <f t="shared" si="4"/>
        <v>0.24899418864550737</v>
      </c>
      <c r="L12" s="72">
        <f>SUM(L13:L17)</f>
        <v>4078</v>
      </c>
      <c r="M12" s="74">
        <f t="shared" si="5"/>
        <v>0.26042531451561401</v>
      </c>
    </row>
    <row r="13" spans="1:15" ht="15" customHeight="1">
      <c r="A13" s="238">
        <v>1</v>
      </c>
      <c r="B13" s="23" t="s">
        <v>19</v>
      </c>
      <c r="C13" s="114">
        <f t="shared" si="0"/>
        <v>3454</v>
      </c>
      <c r="D13" s="205">
        <f>[6]wykształcenie!D15</f>
        <v>249</v>
      </c>
      <c r="E13" s="389">
        <f t="shared" si="1"/>
        <v>7.2090330052113488E-2</v>
      </c>
      <c r="F13" s="205">
        <f>[6]wykształcenie!F15</f>
        <v>688</v>
      </c>
      <c r="G13" s="29">
        <f t="shared" si="2"/>
        <v>0.19918934568616098</v>
      </c>
      <c r="H13" s="205">
        <f>[6]wykształcenie!H15</f>
        <v>605</v>
      </c>
      <c r="I13" s="401">
        <f t="shared" si="3"/>
        <v>0.1751592356687898</v>
      </c>
      <c r="J13" s="205">
        <f>[6]wykształcenie!J15</f>
        <v>898</v>
      </c>
      <c r="K13" s="389">
        <f t="shared" si="4"/>
        <v>0.259988419224088</v>
      </c>
      <c r="L13" s="205">
        <f>[6]wykształcenie!L15</f>
        <v>1014</v>
      </c>
      <c r="M13" s="390">
        <f t="shared" si="5"/>
        <v>0.29357266936884774</v>
      </c>
    </row>
    <row r="14" spans="1:15" s="415" customFormat="1" ht="15" customHeight="1">
      <c r="A14" s="242">
        <v>2</v>
      </c>
      <c r="B14" s="393" t="s">
        <v>21</v>
      </c>
      <c r="C14" s="114">
        <f t="shared" si="0"/>
        <v>2827</v>
      </c>
      <c r="D14" s="211">
        <f>[6]wykształcenie!D16</f>
        <v>481</v>
      </c>
      <c r="E14" s="391">
        <f t="shared" si="1"/>
        <v>0.17014503006720905</v>
      </c>
      <c r="F14" s="211">
        <f>[6]wykształcenie!F16</f>
        <v>746</v>
      </c>
      <c r="G14" s="36">
        <f t="shared" si="2"/>
        <v>0.26388397594623275</v>
      </c>
      <c r="H14" s="211">
        <f>[6]wykształcenie!H16</f>
        <v>380</v>
      </c>
      <c r="I14" s="402">
        <f t="shared" si="3"/>
        <v>0.13441811107180757</v>
      </c>
      <c r="J14" s="211">
        <f>[6]wykształcenie!J16</f>
        <v>664</v>
      </c>
      <c r="K14" s="391">
        <f t="shared" si="4"/>
        <v>0.23487796250442164</v>
      </c>
      <c r="L14" s="211">
        <f>[6]wykształcenie!L16</f>
        <v>556</v>
      </c>
      <c r="M14" s="392">
        <f t="shared" si="5"/>
        <v>0.19667492041032897</v>
      </c>
    </row>
    <row r="15" spans="1:15" ht="15" customHeight="1">
      <c r="A15" s="238">
        <v>3</v>
      </c>
      <c r="B15" s="394" t="s">
        <v>20</v>
      </c>
      <c r="C15" s="114">
        <f t="shared" si="0"/>
        <v>4024</v>
      </c>
      <c r="D15" s="205">
        <f>[6]wykształcenie!D17</f>
        <v>486</v>
      </c>
      <c r="E15" s="389">
        <f t="shared" si="1"/>
        <v>0.12077534791252485</v>
      </c>
      <c r="F15" s="205">
        <f>[6]wykształcenie!F17</f>
        <v>1094</v>
      </c>
      <c r="G15" s="29">
        <f t="shared" si="2"/>
        <v>0.27186878727634195</v>
      </c>
      <c r="H15" s="205">
        <f>[6]wykształcenie!H17</f>
        <v>441</v>
      </c>
      <c r="I15" s="401">
        <f t="shared" si="3"/>
        <v>0.10959244532803181</v>
      </c>
      <c r="J15" s="205">
        <f>[6]wykształcenie!J17</f>
        <v>1063</v>
      </c>
      <c r="K15" s="389">
        <f t="shared" si="4"/>
        <v>0.26416500994035785</v>
      </c>
      <c r="L15" s="205">
        <f>[6]wykształcenie!L17</f>
        <v>940</v>
      </c>
      <c r="M15" s="390">
        <f t="shared" si="5"/>
        <v>0.23359840954274355</v>
      </c>
    </row>
    <row r="16" spans="1:15" ht="15" customHeight="1">
      <c r="A16" s="238">
        <v>4</v>
      </c>
      <c r="B16" s="23" t="s">
        <v>22</v>
      </c>
      <c r="C16" s="114">
        <f t="shared" si="0"/>
        <v>3141</v>
      </c>
      <c r="D16" s="205">
        <f>[6]wykształcenie!D18</f>
        <v>361</v>
      </c>
      <c r="E16" s="389">
        <f t="shared" si="1"/>
        <v>0.11493155046163642</v>
      </c>
      <c r="F16" s="205">
        <f>[6]wykształcenie!F18</f>
        <v>718</v>
      </c>
      <c r="G16" s="29">
        <f t="shared" si="2"/>
        <v>0.22858962113976442</v>
      </c>
      <c r="H16" s="205">
        <f>[6]wykształcenie!H18</f>
        <v>460</v>
      </c>
      <c r="I16" s="401">
        <f t="shared" si="3"/>
        <v>0.14645017510347022</v>
      </c>
      <c r="J16" s="205">
        <f>[6]wykształcenie!J18</f>
        <v>769</v>
      </c>
      <c r="K16" s="389">
        <f t="shared" si="4"/>
        <v>0.24482648837949697</v>
      </c>
      <c r="L16" s="205">
        <f>[6]wykształcenie!L18</f>
        <v>833</v>
      </c>
      <c r="M16" s="390">
        <f t="shared" si="5"/>
        <v>0.26520216491563198</v>
      </c>
    </row>
    <row r="17" spans="1:13" ht="15" customHeight="1">
      <c r="A17" s="238">
        <v>5</v>
      </c>
      <c r="B17" s="23" t="s">
        <v>23</v>
      </c>
      <c r="C17" s="114">
        <f t="shared" si="0"/>
        <v>2213</v>
      </c>
      <c r="D17" s="205">
        <f>[6]wykształcenie!D19</f>
        <v>241</v>
      </c>
      <c r="E17" s="389">
        <f t="shared" si="1"/>
        <v>0.10890194306371441</v>
      </c>
      <c r="F17" s="205">
        <f>[6]wykształcenie!F19</f>
        <v>460</v>
      </c>
      <c r="G17" s="29">
        <f t="shared" si="2"/>
        <v>0.2078626299141437</v>
      </c>
      <c r="H17" s="205">
        <f>[6]wykształcenie!H19</f>
        <v>272</v>
      </c>
      <c r="I17" s="401">
        <f t="shared" si="3"/>
        <v>0.12291007681879801</v>
      </c>
      <c r="J17" s="205">
        <f>[6]wykształcenie!J19</f>
        <v>505</v>
      </c>
      <c r="K17" s="389">
        <f t="shared" si="4"/>
        <v>0.22819701762313602</v>
      </c>
      <c r="L17" s="205">
        <f>[6]wykształcenie!L19</f>
        <v>735</v>
      </c>
      <c r="M17" s="390">
        <f t="shared" si="5"/>
        <v>0.33212833258020785</v>
      </c>
    </row>
    <row r="18" spans="1:13" s="64" customFormat="1" ht="17.100000000000001" customHeight="1">
      <c r="A18" s="560" t="s">
        <v>92</v>
      </c>
      <c r="B18" s="561"/>
      <c r="C18" s="72">
        <f t="shared" si="0"/>
        <v>15848</v>
      </c>
      <c r="D18" s="72">
        <f>SUM(D19:D22)</f>
        <v>1886</v>
      </c>
      <c r="E18" s="73">
        <f t="shared" si="1"/>
        <v>0.11900555275113579</v>
      </c>
      <c r="F18" s="72">
        <f>SUM(F19:F22)</f>
        <v>3671</v>
      </c>
      <c r="G18" s="73">
        <f t="shared" si="2"/>
        <v>0.23163806158505806</v>
      </c>
      <c r="H18" s="72">
        <f>SUM(H19:H22)</f>
        <v>1661</v>
      </c>
      <c r="I18" s="73">
        <f t="shared" si="3"/>
        <v>0.10480817768803634</v>
      </c>
      <c r="J18" s="72">
        <f>SUM(J19:J22)</f>
        <v>3905</v>
      </c>
      <c r="K18" s="73">
        <f t="shared" si="4"/>
        <v>0.24640333165068148</v>
      </c>
      <c r="L18" s="72">
        <f>SUM(L19:L22)</f>
        <v>4725</v>
      </c>
      <c r="M18" s="74">
        <f t="shared" si="5"/>
        <v>0.29814487632508835</v>
      </c>
    </row>
    <row r="19" spans="1:13" ht="15" customHeight="1">
      <c r="A19" s="238">
        <v>1</v>
      </c>
      <c r="B19" s="23" t="s">
        <v>24</v>
      </c>
      <c r="C19" s="114">
        <f>D19+F19+H19+J19+L19</f>
        <v>2842</v>
      </c>
      <c r="D19" s="205">
        <f>[6]wykształcenie!D21</f>
        <v>259</v>
      </c>
      <c r="E19" s="389">
        <f>D19/C19</f>
        <v>9.1133004926108374E-2</v>
      </c>
      <c r="F19" s="205">
        <f>[6]wykształcenie!F21</f>
        <v>582</v>
      </c>
      <c r="G19" s="29">
        <f>F19/C19</f>
        <v>0.2047853624208304</v>
      </c>
      <c r="H19" s="205">
        <f>[6]wykształcenie!H21</f>
        <v>373</v>
      </c>
      <c r="I19" s="401">
        <f t="shared" si="3"/>
        <v>0.13124560168895144</v>
      </c>
      <c r="J19" s="205">
        <f>[6]wykształcenie!J21</f>
        <v>670</v>
      </c>
      <c r="K19" s="389">
        <f>J19/C19</f>
        <v>0.23574947220267417</v>
      </c>
      <c r="L19" s="205">
        <f>[6]wykształcenie!L21</f>
        <v>958</v>
      </c>
      <c r="M19" s="390">
        <f>L19/C19</f>
        <v>0.33708655876143562</v>
      </c>
    </row>
    <row r="20" spans="1:13" s="415" customFormat="1" ht="15" customHeight="1">
      <c r="A20" s="242">
        <v>2</v>
      </c>
      <c r="B20" s="393" t="s">
        <v>213</v>
      </c>
      <c r="C20" s="114">
        <f>D20+F20+H20+J20+L20</f>
        <v>4894</v>
      </c>
      <c r="D20" s="211">
        <f>[6]wykształcenie!D22</f>
        <v>787</v>
      </c>
      <c r="E20" s="391">
        <f>D20/C20</f>
        <v>0.16080915406620352</v>
      </c>
      <c r="F20" s="211">
        <f>[6]wykształcenie!F22</f>
        <v>1269</v>
      </c>
      <c r="G20" s="36">
        <f>F20/C20</f>
        <v>0.25929709848794441</v>
      </c>
      <c r="H20" s="211">
        <f>[6]wykształcenie!H22</f>
        <v>550</v>
      </c>
      <c r="I20" s="402">
        <f t="shared" si="3"/>
        <v>0.11238250919493258</v>
      </c>
      <c r="J20" s="211">
        <f>[6]wykształcenie!J22</f>
        <v>1090</v>
      </c>
      <c r="K20" s="391">
        <f>J20/C20</f>
        <v>0.22272170004086636</v>
      </c>
      <c r="L20" s="211">
        <f>[6]wykształcenie!L22</f>
        <v>1198</v>
      </c>
      <c r="M20" s="392">
        <f>L20/C20</f>
        <v>0.24478953821005311</v>
      </c>
    </row>
    <row r="21" spans="1:13" ht="15" customHeight="1">
      <c r="A21" s="238">
        <v>3</v>
      </c>
      <c r="B21" s="394" t="s">
        <v>25</v>
      </c>
      <c r="C21" s="114">
        <f>D21+F21+H21+J21+L21</f>
        <v>4887</v>
      </c>
      <c r="D21" s="205">
        <f>[6]wykształcenie!D23</f>
        <v>521</v>
      </c>
      <c r="E21" s="389">
        <f>D21/C21</f>
        <v>0.10660937180274196</v>
      </c>
      <c r="F21" s="205">
        <f>[6]wykształcenie!F23</f>
        <v>1008</v>
      </c>
      <c r="G21" s="29">
        <f>F21/C21</f>
        <v>0.20626151012891344</v>
      </c>
      <c r="H21" s="205">
        <f>[6]wykształcenie!H23</f>
        <v>439</v>
      </c>
      <c r="I21" s="401">
        <f t="shared" si="3"/>
        <v>8.9830161653366075E-2</v>
      </c>
      <c r="J21" s="205">
        <f>[6]wykształcenie!J23</f>
        <v>1274</v>
      </c>
      <c r="K21" s="389">
        <f>J21/C21</f>
        <v>0.26069163085737673</v>
      </c>
      <c r="L21" s="205">
        <f>[6]wykształcenie!L23</f>
        <v>1645</v>
      </c>
      <c r="M21" s="390">
        <f>L21/C21</f>
        <v>0.33660732555760181</v>
      </c>
    </row>
    <row r="22" spans="1:13" ht="15" customHeight="1">
      <c r="A22" s="238">
        <v>4</v>
      </c>
      <c r="B22" s="23" t="s">
        <v>27</v>
      </c>
      <c r="C22" s="114">
        <f>D22+F22+H22+J22+L22</f>
        <v>3225</v>
      </c>
      <c r="D22" s="205">
        <f>[6]wykształcenie!D24</f>
        <v>319</v>
      </c>
      <c r="E22" s="389">
        <f>D22/C22</f>
        <v>9.8914728682170536E-2</v>
      </c>
      <c r="F22" s="205">
        <f>[6]wykształcenie!F24</f>
        <v>812</v>
      </c>
      <c r="G22" s="29">
        <f>F22/C22</f>
        <v>0.25178294573643412</v>
      </c>
      <c r="H22" s="205">
        <f>[6]wykształcenie!H24</f>
        <v>299</v>
      </c>
      <c r="I22" s="401">
        <f t="shared" si="3"/>
        <v>9.2713178294573637E-2</v>
      </c>
      <c r="J22" s="205">
        <f>[6]wykształcenie!J24</f>
        <v>871</v>
      </c>
      <c r="K22" s="389">
        <f>J22/C22</f>
        <v>0.27007751937984498</v>
      </c>
      <c r="L22" s="205">
        <f>[6]wykształcenie!L24</f>
        <v>924</v>
      </c>
      <c r="M22" s="390">
        <f>L22/C22</f>
        <v>0.28651162790697676</v>
      </c>
    </row>
    <row r="23" spans="1:13" s="64" customFormat="1" ht="17.100000000000001" customHeight="1">
      <c r="A23" s="560" t="s">
        <v>93</v>
      </c>
      <c r="B23" s="561"/>
      <c r="C23" s="72">
        <f>D23+F23+H23+J23+L23</f>
        <v>39172</v>
      </c>
      <c r="D23" s="72">
        <f>SUM(D24:D31)</f>
        <v>4962</v>
      </c>
      <c r="E23" s="73">
        <f>D23/C23</f>
        <v>0.12667211273358522</v>
      </c>
      <c r="F23" s="72">
        <f>SUM(F24:F31)</f>
        <v>8451</v>
      </c>
      <c r="G23" s="73">
        <f>F23/C23</f>
        <v>0.21574083529051363</v>
      </c>
      <c r="H23" s="72">
        <f>SUM(H24:H31)</f>
        <v>3899</v>
      </c>
      <c r="I23" s="73">
        <f>H23/C23</f>
        <v>9.9535382416011439E-2</v>
      </c>
      <c r="J23" s="72">
        <f>SUM(J24:J31)</f>
        <v>11148</v>
      </c>
      <c r="K23" s="73">
        <f>J23/C23</f>
        <v>0.28459103441233535</v>
      </c>
      <c r="L23" s="72">
        <f>SUM(L24:L31)</f>
        <v>10712</v>
      </c>
      <c r="M23" s="74">
        <f>L23/C23</f>
        <v>0.27346063514755437</v>
      </c>
    </row>
    <row r="24" spans="1:13" ht="15" customHeight="1">
      <c r="A24" s="238">
        <v>1</v>
      </c>
      <c r="B24" s="23" t="s">
        <v>28</v>
      </c>
      <c r="C24" s="114">
        <f t="shared" ref="C24:C54" si="6">D24+F24+H24+J24+L24</f>
        <v>1168</v>
      </c>
      <c r="D24" s="205">
        <f>[6]wykształcenie!D26</f>
        <v>101</v>
      </c>
      <c r="E24" s="389">
        <f t="shared" ref="E24:E54" si="7">D24/C24</f>
        <v>8.6472602739726026E-2</v>
      </c>
      <c r="F24" s="205">
        <f>[6]wykształcenie!F26</f>
        <v>228</v>
      </c>
      <c r="G24" s="29">
        <f t="shared" ref="G24:G54" si="8">F24/C24</f>
        <v>0.1952054794520548</v>
      </c>
      <c r="H24" s="205">
        <f>[6]wykształcenie!H26</f>
        <v>99</v>
      </c>
      <c r="I24" s="401">
        <f t="shared" ref="I24:I54" si="9">H24/C24</f>
        <v>8.4760273972602745E-2</v>
      </c>
      <c r="J24" s="205">
        <f>[6]wykształcenie!J26</f>
        <v>363</v>
      </c>
      <c r="K24" s="389">
        <f t="shared" ref="K24:K54" si="10">J24/C24</f>
        <v>0.31078767123287671</v>
      </c>
      <c r="L24" s="205">
        <f>[6]wykształcenie!L26</f>
        <v>377</v>
      </c>
      <c r="M24" s="390">
        <f t="shared" ref="M24:M54" si="11">L24/C24</f>
        <v>0.32277397260273971</v>
      </c>
    </row>
    <row r="25" spans="1:13" ht="15" customHeight="1">
      <c r="A25" s="238">
        <v>2</v>
      </c>
      <c r="B25" s="23" t="s">
        <v>29</v>
      </c>
      <c r="C25" s="114">
        <f t="shared" si="6"/>
        <v>2821</v>
      </c>
      <c r="D25" s="205">
        <f>[6]wykształcenie!D27</f>
        <v>336</v>
      </c>
      <c r="E25" s="389">
        <f t="shared" si="7"/>
        <v>0.11910669975186104</v>
      </c>
      <c r="F25" s="205">
        <f>[6]wykształcenie!F27</f>
        <v>565</v>
      </c>
      <c r="G25" s="29">
        <f t="shared" si="8"/>
        <v>0.20028358738036156</v>
      </c>
      <c r="H25" s="205">
        <f>[6]wykształcenie!H27</f>
        <v>317</v>
      </c>
      <c r="I25" s="401">
        <f t="shared" si="9"/>
        <v>0.11237149946827366</v>
      </c>
      <c r="J25" s="205">
        <f>[6]wykształcenie!J27</f>
        <v>844</v>
      </c>
      <c r="K25" s="389">
        <f t="shared" si="10"/>
        <v>0.2991846862814605</v>
      </c>
      <c r="L25" s="205">
        <f>[6]wykształcenie!L27</f>
        <v>759</v>
      </c>
      <c r="M25" s="390">
        <f t="shared" si="11"/>
        <v>0.26905352711804326</v>
      </c>
    </row>
    <row r="26" spans="1:13" ht="15" customHeight="1">
      <c r="A26" s="238">
        <v>3</v>
      </c>
      <c r="B26" s="23" t="s">
        <v>30</v>
      </c>
      <c r="C26" s="114">
        <f t="shared" si="6"/>
        <v>1740</v>
      </c>
      <c r="D26" s="205">
        <f>[6]wykształcenie!D28</f>
        <v>192</v>
      </c>
      <c r="E26" s="389">
        <f t="shared" si="7"/>
        <v>0.1103448275862069</v>
      </c>
      <c r="F26" s="205">
        <f>[6]wykształcenie!F28</f>
        <v>417</v>
      </c>
      <c r="G26" s="29">
        <f t="shared" si="8"/>
        <v>0.23965517241379311</v>
      </c>
      <c r="H26" s="205">
        <f>[6]wykształcenie!H28</f>
        <v>231</v>
      </c>
      <c r="I26" s="401">
        <f t="shared" si="9"/>
        <v>0.13275862068965516</v>
      </c>
      <c r="J26" s="205">
        <f>[6]wykształcenie!J28</f>
        <v>523</v>
      </c>
      <c r="K26" s="389">
        <f t="shared" si="10"/>
        <v>0.30057471264367819</v>
      </c>
      <c r="L26" s="205">
        <f>[6]wykształcenie!L28</f>
        <v>377</v>
      </c>
      <c r="M26" s="390">
        <f t="shared" si="11"/>
        <v>0.21666666666666667</v>
      </c>
    </row>
    <row r="27" spans="1:13" ht="15" customHeight="1">
      <c r="A27" s="238">
        <v>4</v>
      </c>
      <c r="B27" s="23" t="s">
        <v>113</v>
      </c>
      <c r="C27" s="114">
        <f t="shared" si="6"/>
        <v>3813</v>
      </c>
      <c r="D27" s="205">
        <f>[6]wykształcenie!D29</f>
        <v>334</v>
      </c>
      <c r="E27" s="389">
        <f t="shared" si="7"/>
        <v>8.7595069499082093E-2</v>
      </c>
      <c r="F27" s="205">
        <f>[6]wykształcenie!F29</f>
        <v>923</v>
      </c>
      <c r="G27" s="29">
        <f t="shared" si="8"/>
        <v>0.24206661421452924</v>
      </c>
      <c r="H27" s="205">
        <f>[6]wykształcenie!H29</f>
        <v>411</v>
      </c>
      <c r="I27" s="401">
        <f t="shared" si="9"/>
        <v>0.10778914240755311</v>
      </c>
      <c r="J27" s="205">
        <f>[6]wykształcenie!J29</f>
        <v>1200</v>
      </c>
      <c r="K27" s="389">
        <f t="shared" si="10"/>
        <v>0.3147128245476003</v>
      </c>
      <c r="L27" s="205">
        <f>[6]wykształcenie!L29</f>
        <v>945</v>
      </c>
      <c r="M27" s="390">
        <f t="shared" si="11"/>
        <v>0.24783634933123525</v>
      </c>
    </row>
    <row r="28" spans="1:13" s="415" customFormat="1" ht="15" customHeight="1">
      <c r="A28" s="242">
        <v>5</v>
      </c>
      <c r="B28" s="393" t="s">
        <v>115</v>
      </c>
      <c r="C28" s="114">
        <f t="shared" si="6"/>
        <v>13522</v>
      </c>
      <c r="D28" s="211">
        <f>[6]wykształcenie!D30</f>
        <v>2336</v>
      </c>
      <c r="E28" s="391">
        <f t="shared" si="7"/>
        <v>0.17275550954000887</v>
      </c>
      <c r="F28" s="211">
        <f>[6]wykształcenie!F30</f>
        <v>2908</v>
      </c>
      <c r="G28" s="36">
        <f t="shared" si="8"/>
        <v>0.21505694423901789</v>
      </c>
      <c r="H28" s="211">
        <f>[6]wykształcenie!H30</f>
        <v>1345</v>
      </c>
      <c r="I28" s="402">
        <f t="shared" si="9"/>
        <v>9.9467534388404083E-2</v>
      </c>
      <c r="J28" s="211">
        <f>[6]wykształcenie!J30</f>
        <v>3298</v>
      </c>
      <c r="K28" s="391">
        <f t="shared" si="10"/>
        <v>0.24389883153379677</v>
      </c>
      <c r="L28" s="211">
        <f>[6]wykształcenie!L30</f>
        <v>3635</v>
      </c>
      <c r="M28" s="392">
        <f t="shared" si="11"/>
        <v>0.26882118029877239</v>
      </c>
    </row>
    <row r="29" spans="1:13" ht="15" customHeight="1">
      <c r="A29" s="238">
        <v>6</v>
      </c>
      <c r="B29" s="394" t="s">
        <v>31</v>
      </c>
      <c r="C29" s="114">
        <f t="shared" si="6"/>
        <v>10672</v>
      </c>
      <c r="D29" s="205">
        <f>[6]wykształcenie!D31</f>
        <v>1145</v>
      </c>
      <c r="E29" s="389">
        <f t="shared" si="7"/>
        <v>0.10729010494752624</v>
      </c>
      <c r="F29" s="205">
        <f>[6]wykształcenie!F31</f>
        <v>2294</v>
      </c>
      <c r="G29" s="29">
        <f t="shared" si="8"/>
        <v>0.21495502248875561</v>
      </c>
      <c r="H29" s="205">
        <f>[6]wykształcenie!H31</f>
        <v>919</v>
      </c>
      <c r="I29" s="401">
        <f t="shared" si="9"/>
        <v>8.6113193403298358E-2</v>
      </c>
      <c r="J29" s="205">
        <f>[6]wykształcenie!J31</f>
        <v>3118</v>
      </c>
      <c r="K29" s="389">
        <f t="shared" si="10"/>
        <v>0.29216641679160421</v>
      </c>
      <c r="L29" s="205">
        <f>[6]wykształcenie!L31</f>
        <v>3196</v>
      </c>
      <c r="M29" s="390">
        <f t="shared" si="11"/>
        <v>0.29947526236881561</v>
      </c>
    </row>
    <row r="30" spans="1:13" ht="15" customHeight="1">
      <c r="A30" s="238">
        <v>7</v>
      </c>
      <c r="B30" s="23" t="s">
        <v>32</v>
      </c>
      <c r="C30" s="114">
        <f t="shared" si="6"/>
        <v>3716</v>
      </c>
      <c r="D30" s="205">
        <f>[6]wykształcenie!D32</f>
        <v>313</v>
      </c>
      <c r="E30" s="389">
        <f t="shared" si="7"/>
        <v>8.423035522066738E-2</v>
      </c>
      <c r="F30" s="205">
        <f>[6]wykształcenie!F32</f>
        <v>802</v>
      </c>
      <c r="G30" s="29">
        <f t="shared" si="8"/>
        <v>0.21582346609257266</v>
      </c>
      <c r="H30" s="205">
        <f>[6]wykształcenie!H32</f>
        <v>370</v>
      </c>
      <c r="I30" s="401">
        <f t="shared" si="9"/>
        <v>9.9569429494079653E-2</v>
      </c>
      <c r="J30" s="205">
        <f>[6]wykształcenie!J32</f>
        <v>1344</v>
      </c>
      <c r="K30" s="389">
        <f t="shared" si="10"/>
        <v>0.36167922497308935</v>
      </c>
      <c r="L30" s="205">
        <f>[6]wykształcenie!L32</f>
        <v>887</v>
      </c>
      <c r="M30" s="390">
        <f t="shared" si="11"/>
        <v>0.23869752421959095</v>
      </c>
    </row>
    <row r="31" spans="1:13" ht="15" customHeight="1">
      <c r="A31" s="238">
        <v>8</v>
      </c>
      <c r="B31" s="23" t="s">
        <v>33</v>
      </c>
      <c r="C31" s="114">
        <f t="shared" si="6"/>
        <v>1720</v>
      </c>
      <c r="D31" s="205">
        <f>[6]wykształcenie!D33</f>
        <v>205</v>
      </c>
      <c r="E31" s="389">
        <f t="shared" si="7"/>
        <v>0.11918604651162791</v>
      </c>
      <c r="F31" s="205">
        <f>[6]wykształcenie!F33</f>
        <v>314</v>
      </c>
      <c r="G31" s="29">
        <f t="shared" si="8"/>
        <v>0.18255813953488373</v>
      </c>
      <c r="H31" s="205">
        <f>[6]wykształcenie!H33</f>
        <v>207</v>
      </c>
      <c r="I31" s="401">
        <f t="shared" si="9"/>
        <v>0.12034883720930233</v>
      </c>
      <c r="J31" s="205">
        <f>[6]wykształcenie!J33</f>
        <v>458</v>
      </c>
      <c r="K31" s="389">
        <f t="shared" si="10"/>
        <v>0.26627906976744187</v>
      </c>
      <c r="L31" s="205">
        <f>[6]wykształcenie!L33</f>
        <v>536</v>
      </c>
      <c r="M31" s="390">
        <f t="shared" si="11"/>
        <v>0.3116279069767442</v>
      </c>
    </row>
    <row r="32" spans="1:13" s="64" customFormat="1" ht="17.100000000000001" customHeight="1">
      <c r="A32" s="560" t="s">
        <v>94</v>
      </c>
      <c r="B32" s="561"/>
      <c r="C32" s="72">
        <f t="shared" si="6"/>
        <v>6935</v>
      </c>
      <c r="D32" s="72">
        <f>SUM(D33:D36)</f>
        <v>1207</v>
      </c>
      <c r="E32" s="73">
        <f t="shared" si="7"/>
        <v>0.1740447007930786</v>
      </c>
      <c r="F32" s="72">
        <f>SUM(F33:F36)</f>
        <v>1578</v>
      </c>
      <c r="G32" s="73">
        <f t="shared" si="8"/>
        <v>0.22754145638067771</v>
      </c>
      <c r="H32" s="72">
        <f>SUM(H33:H36)</f>
        <v>900</v>
      </c>
      <c r="I32" s="73">
        <f t="shared" si="9"/>
        <v>0.12977649603460706</v>
      </c>
      <c r="J32" s="72">
        <f>SUM(J33:J36)</f>
        <v>1621</v>
      </c>
      <c r="K32" s="73">
        <f t="shared" si="10"/>
        <v>0.23374188896899784</v>
      </c>
      <c r="L32" s="72">
        <f>SUM(L33:L36)</f>
        <v>1629</v>
      </c>
      <c r="M32" s="74">
        <f t="shared" si="11"/>
        <v>0.23489545782263879</v>
      </c>
    </row>
    <row r="33" spans="1:13" ht="15" customHeight="1">
      <c r="A33" s="238">
        <v>1</v>
      </c>
      <c r="B33" s="23" t="s">
        <v>121</v>
      </c>
      <c r="C33" s="114">
        <f t="shared" si="6"/>
        <v>1004</v>
      </c>
      <c r="D33" s="205">
        <f>[6]wykształcenie!D35</f>
        <v>134</v>
      </c>
      <c r="E33" s="389">
        <f t="shared" si="7"/>
        <v>0.13346613545816732</v>
      </c>
      <c r="F33" s="205">
        <f>[6]wykształcenie!F35</f>
        <v>255</v>
      </c>
      <c r="G33" s="29">
        <f t="shared" si="8"/>
        <v>0.25398406374501992</v>
      </c>
      <c r="H33" s="205">
        <f>[6]wykształcenie!H35</f>
        <v>126</v>
      </c>
      <c r="I33" s="401">
        <f t="shared" si="9"/>
        <v>0.12549800796812749</v>
      </c>
      <c r="J33" s="205">
        <f>[6]wykształcenie!J35</f>
        <v>247</v>
      </c>
      <c r="K33" s="389">
        <f t="shared" si="10"/>
        <v>0.24601593625498008</v>
      </c>
      <c r="L33" s="205">
        <f>[6]wykształcenie!L35</f>
        <v>242</v>
      </c>
      <c r="M33" s="390">
        <f t="shared" si="11"/>
        <v>0.24103585657370519</v>
      </c>
    </row>
    <row r="34" spans="1:13" s="415" customFormat="1" ht="15" customHeight="1">
      <c r="A34" s="242">
        <v>2</v>
      </c>
      <c r="B34" s="393" t="s">
        <v>123</v>
      </c>
      <c r="C34" s="114">
        <f t="shared" si="6"/>
        <v>2243</v>
      </c>
      <c r="D34" s="211">
        <f>[6]wykształcenie!D36</f>
        <v>512</v>
      </c>
      <c r="E34" s="391">
        <f t="shared" si="7"/>
        <v>0.2282657155595185</v>
      </c>
      <c r="F34" s="211">
        <f>[6]wykształcenie!F36</f>
        <v>536</v>
      </c>
      <c r="G34" s="36">
        <f t="shared" si="8"/>
        <v>0.23896567097637092</v>
      </c>
      <c r="H34" s="211">
        <f>[6]wykształcenie!H36</f>
        <v>286</v>
      </c>
      <c r="I34" s="402">
        <f t="shared" si="9"/>
        <v>0.12750780205082479</v>
      </c>
      <c r="J34" s="211">
        <f>[6]wykształcenie!J36</f>
        <v>444</v>
      </c>
      <c r="K34" s="391">
        <f t="shared" si="10"/>
        <v>0.19794917521176994</v>
      </c>
      <c r="L34" s="211">
        <f>[6]wykształcenie!L36</f>
        <v>465</v>
      </c>
      <c r="M34" s="392">
        <f t="shared" si="11"/>
        <v>0.20731163620151583</v>
      </c>
    </row>
    <row r="35" spans="1:13" ht="15" customHeight="1">
      <c r="A35" s="238">
        <v>3</v>
      </c>
      <c r="B35" s="394" t="s">
        <v>34</v>
      </c>
      <c r="C35" s="114">
        <f t="shared" si="6"/>
        <v>2124</v>
      </c>
      <c r="D35" s="205">
        <f>[6]wykształcenie!D37</f>
        <v>317</v>
      </c>
      <c r="E35" s="389">
        <f t="shared" si="7"/>
        <v>0.1492467043314501</v>
      </c>
      <c r="F35" s="205">
        <f>[6]wykształcenie!F37</f>
        <v>452</v>
      </c>
      <c r="G35" s="29">
        <f t="shared" si="8"/>
        <v>0.2128060263653484</v>
      </c>
      <c r="H35" s="205">
        <f>[6]wykształcenie!H37</f>
        <v>247</v>
      </c>
      <c r="I35" s="401">
        <f t="shared" si="9"/>
        <v>0.11629001883239172</v>
      </c>
      <c r="J35" s="205">
        <f>[6]wykształcenie!J37</f>
        <v>562</v>
      </c>
      <c r="K35" s="389">
        <f t="shared" si="10"/>
        <v>0.26459510357815441</v>
      </c>
      <c r="L35" s="205">
        <f>[6]wykształcenie!L37</f>
        <v>546</v>
      </c>
      <c r="M35" s="390">
        <f t="shared" si="11"/>
        <v>0.25706214689265539</v>
      </c>
    </row>
    <row r="36" spans="1:13" ht="15" customHeight="1">
      <c r="A36" s="238">
        <v>4</v>
      </c>
      <c r="B36" s="23" t="s">
        <v>35</v>
      </c>
      <c r="C36" s="114">
        <f t="shared" si="6"/>
        <v>1564</v>
      </c>
      <c r="D36" s="205">
        <f>[6]wykształcenie!D38</f>
        <v>244</v>
      </c>
      <c r="E36" s="389">
        <f t="shared" si="7"/>
        <v>0.15601023017902813</v>
      </c>
      <c r="F36" s="205">
        <f>[6]wykształcenie!F38</f>
        <v>335</v>
      </c>
      <c r="G36" s="29">
        <f t="shared" si="8"/>
        <v>0.21419437340153452</v>
      </c>
      <c r="H36" s="205">
        <f>[6]wykształcenie!H38</f>
        <v>241</v>
      </c>
      <c r="I36" s="401">
        <f t="shared" si="9"/>
        <v>0.15409207161125318</v>
      </c>
      <c r="J36" s="205">
        <f>[6]wykształcenie!J38</f>
        <v>368</v>
      </c>
      <c r="K36" s="389">
        <f t="shared" si="10"/>
        <v>0.23529411764705882</v>
      </c>
      <c r="L36" s="205">
        <f>[6]wykształcenie!L38</f>
        <v>376</v>
      </c>
      <c r="M36" s="390">
        <f t="shared" si="11"/>
        <v>0.24040920716112532</v>
      </c>
    </row>
    <row r="37" spans="1:13" s="64" customFormat="1" ht="17.100000000000001" customHeight="1">
      <c r="A37" s="560" t="s">
        <v>95</v>
      </c>
      <c r="B37" s="561"/>
      <c r="C37" s="72">
        <f t="shared" si="6"/>
        <v>78266</v>
      </c>
      <c r="D37" s="72">
        <f>SUM(D38:D54)</f>
        <v>15654</v>
      </c>
      <c r="E37" s="73">
        <f t="shared" si="7"/>
        <v>0.20001022155214268</v>
      </c>
      <c r="F37" s="72">
        <f>SUM(F38:F54)</f>
        <v>17127</v>
      </c>
      <c r="G37" s="73">
        <f t="shared" si="8"/>
        <v>0.21883065443487593</v>
      </c>
      <c r="H37" s="72">
        <f>SUM(H38:H54)</f>
        <v>9527</v>
      </c>
      <c r="I37" s="73">
        <f t="shared" si="9"/>
        <v>0.12172590907929369</v>
      </c>
      <c r="J37" s="72">
        <f>SUM(J38:J54)</f>
        <v>14938</v>
      </c>
      <c r="K37" s="73">
        <f t="shared" si="10"/>
        <v>0.19086193238443258</v>
      </c>
      <c r="L37" s="72">
        <f>SUM(L38:L54)</f>
        <v>21020</v>
      </c>
      <c r="M37" s="74">
        <f t="shared" si="11"/>
        <v>0.26857128254925511</v>
      </c>
    </row>
    <row r="38" spans="1:13" ht="15" customHeight="1">
      <c r="A38" s="238">
        <v>1</v>
      </c>
      <c r="B38" s="23" t="s">
        <v>36</v>
      </c>
      <c r="C38" s="114">
        <f t="shared" si="6"/>
        <v>4211</v>
      </c>
      <c r="D38" s="205">
        <f>[6]wykształcenie!D40</f>
        <v>343</v>
      </c>
      <c r="E38" s="389">
        <f t="shared" si="7"/>
        <v>8.1453336499643786E-2</v>
      </c>
      <c r="F38" s="205">
        <f>[6]wykształcenie!F40</f>
        <v>1004</v>
      </c>
      <c r="G38" s="29">
        <f t="shared" si="8"/>
        <v>0.23842317739254335</v>
      </c>
      <c r="H38" s="205">
        <f>[6]wykształcenie!H40</f>
        <v>454</v>
      </c>
      <c r="I38" s="401">
        <f t="shared" si="9"/>
        <v>0.10781287105200665</v>
      </c>
      <c r="J38" s="205">
        <f>[6]wykształcenie!J40</f>
        <v>1389</v>
      </c>
      <c r="K38" s="389">
        <f t="shared" si="10"/>
        <v>0.32985039183091902</v>
      </c>
      <c r="L38" s="205">
        <f>[6]wykształcenie!L40</f>
        <v>1021</v>
      </c>
      <c r="M38" s="390">
        <f t="shared" si="11"/>
        <v>0.24246022322488719</v>
      </c>
    </row>
    <row r="39" spans="1:13" ht="15" customHeight="1">
      <c r="A39" s="238">
        <v>2</v>
      </c>
      <c r="B39" s="23" t="s">
        <v>37</v>
      </c>
      <c r="C39" s="114">
        <f t="shared" si="6"/>
        <v>1281</v>
      </c>
      <c r="D39" s="205">
        <f>[6]wykształcenie!D41</f>
        <v>238</v>
      </c>
      <c r="E39" s="389">
        <f t="shared" si="7"/>
        <v>0.18579234972677597</v>
      </c>
      <c r="F39" s="205">
        <f>[6]wykształcenie!F41</f>
        <v>267</v>
      </c>
      <c r="G39" s="29">
        <f t="shared" si="8"/>
        <v>0.20843091334894615</v>
      </c>
      <c r="H39" s="205">
        <f>[6]wykształcenie!H41</f>
        <v>177</v>
      </c>
      <c r="I39" s="401">
        <f t="shared" si="9"/>
        <v>0.13817330210772832</v>
      </c>
      <c r="J39" s="205">
        <f>[6]wykształcenie!J41</f>
        <v>278</v>
      </c>
      <c r="K39" s="389">
        <f t="shared" si="10"/>
        <v>0.21701795472287275</v>
      </c>
      <c r="L39" s="205">
        <f>[6]wykształcenie!L41</f>
        <v>321</v>
      </c>
      <c r="M39" s="390">
        <f t="shared" si="11"/>
        <v>0.25058548009367682</v>
      </c>
    </row>
    <row r="40" spans="1:13" ht="15" customHeight="1">
      <c r="A40" s="238">
        <v>3</v>
      </c>
      <c r="B40" s="23" t="s">
        <v>38</v>
      </c>
      <c r="C40" s="114">
        <f t="shared" si="6"/>
        <v>1175</v>
      </c>
      <c r="D40" s="205">
        <f>[6]wykształcenie!D42</f>
        <v>123</v>
      </c>
      <c r="E40" s="389">
        <f t="shared" si="7"/>
        <v>0.10468085106382979</v>
      </c>
      <c r="F40" s="205">
        <f>[6]wykształcenie!F42</f>
        <v>267</v>
      </c>
      <c r="G40" s="29">
        <f t="shared" si="8"/>
        <v>0.22723404255319149</v>
      </c>
      <c r="H40" s="205">
        <f>[6]wykształcenie!H42</f>
        <v>126</v>
      </c>
      <c r="I40" s="401">
        <f t="shared" si="9"/>
        <v>0.10723404255319149</v>
      </c>
      <c r="J40" s="205">
        <f>[6]wykształcenie!J42</f>
        <v>292</v>
      </c>
      <c r="K40" s="389">
        <f t="shared" si="10"/>
        <v>0.24851063829787234</v>
      </c>
      <c r="L40" s="205">
        <f>[6]wykształcenie!L42</f>
        <v>367</v>
      </c>
      <c r="M40" s="390">
        <f t="shared" si="11"/>
        <v>0.31234042553191488</v>
      </c>
    </row>
    <row r="41" spans="1:13" ht="15" customHeight="1">
      <c r="A41" s="238">
        <v>4</v>
      </c>
      <c r="B41" s="23" t="s">
        <v>39</v>
      </c>
      <c r="C41" s="114">
        <f t="shared" si="6"/>
        <v>3104</v>
      </c>
      <c r="D41" s="205">
        <f>[6]wykształcenie!D43</f>
        <v>516</v>
      </c>
      <c r="E41" s="389">
        <f t="shared" si="7"/>
        <v>0.16623711340206185</v>
      </c>
      <c r="F41" s="205">
        <f>[6]wykształcenie!F43</f>
        <v>675</v>
      </c>
      <c r="G41" s="29">
        <f t="shared" si="8"/>
        <v>0.21746134020618557</v>
      </c>
      <c r="H41" s="205">
        <f>[6]wykształcenie!H43</f>
        <v>420</v>
      </c>
      <c r="I41" s="401">
        <f t="shared" si="9"/>
        <v>0.13530927835051546</v>
      </c>
      <c r="J41" s="205">
        <f>[6]wykształcenie!J43</f>
        <v>622</v>
      </c>
      <c r="K41" s="389">
        <f t="shared" si="10"/>
        <v>0.20038659793814434</v>
      </c>
      <c r="L41" s="205">
        <f>[6]wykształcenie!L43</f>
        <v>871</v>
      </c>
      <c r="M41" s="390">
        <f t="shared" si="11"/>
        <v>0.28060567010309279</v>
      </c>
    </row>
    <row r="42" spans="1:13" ht="15" customHeight="1">
      <c r="A42" s="238">
        <v>5</v>
      </c>
      <c r="B42" s="23" t="s">
        <v>70</v>
      </c>
      <c r="C42" s="114">
        <f t="shared" si="6"/>
        <v>2849</v>
      </c>
      <c r="D42" s="205">
        <f>[6]wykształcenie!D44</f>
        <v>441</v>
      </c>
      <c r="E42" s="389">
        <f t="shared" si="7"/>
        <v>0.15479115479115479</v>
      </c>
      <c r="F42" s="205">
        <f>[6]wykształcenie!F44</f>
        <v>696</v>
      </c>
      <c r="G42" s="29">
        <f t="shared" si="8"/>
        <v>0.2442962442962443</v>
      </c>
      <c r="H42" s="205">
        <f>[6]wykształcenie!H44</f>
        <v>346</v>
      </c>
      <c r="I42" s="401">
        <f t="shared" si="9"/>
        <v>0.12144612144612145</v>
      </c>
      <c r="J42" s="205">
        <f>[6]wykształcenie!J44</f>
        <v>678</v>
      </c>
      <c r="K42" s="389">
        <f t="shared" si="10"/>
        <v>0.23797823797823797</v>
      </c>
      <c r="L42" s="205">
        <f>[6]wykształcenie!L44</f>
        <v>688</v>
      </c>
      <c r="M42" s="390">
        <f t="shared" si="11"/>
        <v>0.2414882414882415</v>
      </c>
    </row>
    <row r="43" spans="1:13" ht="15" customHeight="1">
      <c r="A43" s="238">
        <v>6</v>
      </c>
      <c r="B43" s="23" t="s">
        <v>40</v>
      </c>
      <c r="C43" s="114">
        <f t="shared" si="6"/>
        <v>2327</v>
      </c>
      <c r="D43" s="205">
        <f>[6]wykształcenie!D45</f>
        <v>229</v>
      </c>
      <c r="E43" s="389">
        <f t="shared" si="7"/>
        <v>9.8409969918349813E-2</v>
      </c>
      <c r="F43" s="205">
        <f>[6]wykształcenie!F45</f>
        <v>391</v>
      </c>
      <c r="G43" s="29">
        <f t="shared" si="8"/>
        <v>0.16802750322303395</v>
      </c>
      <c r="H43" s="205">
        <f>[6]wykształcenie!H45</f>
        <v>235</v>
      </c>
      <c r="I43" s="401">
        <f t="shared" si="9"/>
        <v>0.10098839707778255</v>
      </c>
      <c r="J43" s="205">
        <f>[6]wykształcenie!J45</f>
        <v>564</v>
      </c>
      <c r="K43" s="389">
        <f t="shared" si="10"/>
        <v>0.24237215298667814</v>
      </c>
      <c r="L43" s="205">
        <f>[6]wykształcenie!L45</f>
        <v>908</v>
      </c>
      <c r="M43" s="390">
        <f t="shared" si="11"/>
        <v>0.39020197679415558</v>
      </c>
    </row>
    <row r="44" spans="1:13" ht="15" customHeight="1">
      <c r="A44" s="238">
        <v>7</v>
      </c>
      <c r="B44" s="23" t="s">
        <v>41</v>
      </c>
      <c r="C44" s="114">
        <f t="shared" si="6"/>
        <v>2595</v>
      </c>
      <c r="D44" s="205">
        <f>[6]wykształcenie!D46</f>
        <v>406</v>
      </c>
      <c r="E44" s="389">
        <f t="shared" si="7"/>
        <v>0.15645472061657031</v>
      </c>
      <c r="F44" s="205">
        <f>[6]wykształcenie!F46</f>
        <v>531</v>
      </c>
      <c r="G44" s="29">
        <f t="shared" si="8"/>
        <v>0.20462427745664741</v>
      </c>
      <c r="H44" s="205">
        <f>[6]wykształcenie!H46</f>
        <v>309</v>
      </c>
      <c r="I44" s="401">
        <f t="shared" si="9"/>
        <v>0.11907514450867052</v>
      </c>
      <c r="J44" s="205">
        <f>[6]wykształcenie!J46</f>
        <v>600</v>
      </c>
      <c r="K44" s="389">
        <f t="shared" si="10"/>
        <v>0.23121387283236994</v>
      </c>
      <c r="L44" s="205">
        <f>[6]wykształcenie!L46</f>
        <v>749</v>
      </c>
      <c r="M44" s="390">
        <f t="shared" si="11"/>
        <v>0.2886319845857418</v>
      </c>
    </row>
    <row r="45" spans="1:13" ht="15" customHeight="1">
      <c r="A45" s="238">
        <v>8</v>
      </c>
      <c r="B45" s="23" t="s">
        <v>42</v>
      </c>
      <c r="C45" s="114">
        <f t="shared" si="6"/>
        <v>4080</v>
      </c>
      <c r="D45" s="205">
        <f>[6]wykształcenie!D47</f>
        <v>767</v>
      </c>
      <c r="E45" s="389">
        <f t="shared" si="7"/>
        <v>0.18799019607843137</v>
      </c>
      <c r="F45" s="205">
        <f>[6]wykształcenie!F47</f>
        <v>849</v>
      </c>
      <c r="G45" s="29">
        <f t="shared" si="8"/>
        <v>0.20808823529411766</v>
      </c>
      <c r="H45" s="205">
        <f>[6]wykształcenie!H47</f>
        <v>444</v>
      </c>
      <c r="I45" s="401">
        <f t="shared" si="9"/>
        <v>0.10882352941176471</v>
      </c>
      <c r="J45" s="205">
        <f>[6]wykształcenie!J47</f>
        <v>701</v>
      </c>
      <c r="K45" s="389">
        <f t="shared" si="10"/>
        <v>0.17181372549019608</v>
      </c>
      <c r="L45" s="205">
        <f>[6]wykształcenie!L47</f>
        <v>1319</v>
      </c>
      <c r="M45" s="390">
        <f t="shared" si="11"/>
        <v>0.32328431372549021</v>
      </c>
    </row>
    <row r="46" spans="1:13" ht="15" customHeight="1">
      <c r="A46" s="238">
        <v>9</v>
      </c>
      <c r="B46" s="23" t="s">
        <v>43</v>
      </c>
      <c r="C46" s="114">
        <f t="shared" si="6"/>
        <v>3412</v>
      </c>
      <c r="D46" s="205">
        <f>[6]wykształcenie!D48</f>
        <v>671</v>
      </c>
      <c r="E46" s="389">
        <f t="shared" si="7"/>
        <v>0.19665885111371628</v>
      </c>
      <c r="F46" s="205">
        <f>[6]wykształcenie!F48</f>
        <v>844</v>
      </c>
      <c r="G46" s="29">
        <f t="shared" si="8"/>
        <v>0.24736225087924971</v>
      </c>
      <c r="H46" s="205">
        <f>[6]wykształcenie!H48</f>
        <v>406</v>
      </c>
      <c r="I46" s="401">
        <f t="shared" si="9"/>
        <v>0.11899179366940212</v>
      </c>
      <c r="J46" s="205">
        <f>[6]wykształcenie!J48</f>
        <v>588</v>
      </c>
      <c r="K46" s="389">
        <f t="shared" si="10"/>
        <v>0.17233294255568582</v>
      </c>
      <c r="L46" s="205">
        <f>[6]wykształcenie!L48</f>
        <v>903</v>
      </c>
      <c r="M46" s="390">
        <f t="shared" si="11"/>
        <v>0.26465416178194606</v>
      </c>
    </row>
    <row r="47" spans="1:13" ht="15" customHeight="1">
      <c r="A47" s="238">
        <v>10</v>
      </c>
      <c r="B47" s="23" t="s">
        <v>44</v>
      </c>
      <c r="C47" s="114">
        <f t="shared" si="6"/>
        <v>3663</v>
      </c>
      <c r="D47" s="205">
        <f>[6]wykształcenie!D49</f>
        <v>370</v>
      </c>
      <c r="E47" s="389">
        <f t="shared" si="7"/>
        <v>0.10101010101010101</v>
      </c>
      <c r="F47" s="205">
        <f>[6]wykształcenie!F49</f>
        <v>712</v>
      </c>
      <c r="G47" s="29">
        <f t="shared" si="8"/>
        <v>0.19437619437619438</v>
      </c>
      <c r="H47" s="205">
        <f>[6]wykształcenie!H49</f>
        <v>582</v>
      </c>
      <c r="I47" s="401">
        <f t="shared" si="9"/>
        <v>0.1588861588861589</v>
      </c>
      <c r="J47" s="205">
        <f>[6]wykształcenie!J49</f>
        <v>941</v>
      </c>
      <c r="K47" s="389">
        <f t="shared" si="10"/>
        <v>0.25689325689325687</v>
      </c>
      <c r="L47" s="205">
        <f>[6]wykształcenie!L49</f>
        <v>1058</v>
      </c>
      <c r="M47" s="390">
        <f t="shared" si="11"/>
        <v>0.28883428883428885</v>
      </c>
    </row>
    <row r="48" spans="1:13" ht="15" customHeight="1">
      <c r="A48" s="238">
        <v>11</v>
      </c>
      <c r="B48" s="23" t="s">
        <v>45</v>
      </c>
      <c r="C48" s="114">
        <f t="shared" si="6"/>
        <v>2524</v>
      </c>
      <c r="D48" s="205">
        <f>[6]wykształcenie!D50</f>
        <v>253</v>
      </c>
      <c r="E48" s="389">
        <f t="shared" si="7"/>
        <v>0.1002377179080824</v>
      </c>
      <c r="F48" s="205">
        <f>[6]wykształcenie!F50</f>
        <v>542</v>
      </c>
      <c r="G48" s="29">
        <f t="shared" si="8"/>
        <v>0.21473851030110935</v>
      </c>
      <c r="H48" s="205">
        <f>[6]wykształcenie!H50</f>
        <v>340</v>
      </c>
      <c r="I48" s="401">
        <f t="shared" si="9"/>
        <v>0.1347068145800317</v>
      </c>
      <c r="J48" s="205">
        <f>[6]wykształcenie!J50</f>
        <v>638</v>
      </c>
      <c r="K48" s="389">
        <f t="shared" si="10"/>
        <v>0.25277337559429475</v>
      </c>
      <c r="L48" s="205">
        <f>[6]wykształcenie!L50</f>
        <v>751</v>
      </c>
      <c r="M48" s="390">
        <f t="shared" si="11"/>
        <v>0.29754358161648176</v>
      </c>
    </row>
    <row r="49" spans="1:13" s="415" customFormat="1" ht="15" customHeight="1">
      <c r="A49" s="242">
        <v>12</v>
      </c>
      <c r="B49" s="416" t="s">
        <v>81</v>
      </c>
      <c r="C49" s="114">
        <f t="shared" si="6"/>
        <v>30431</v>
      </c>
      <c r="D49" s="211">
        <f>[6]wykształcenie!D51</f>
        <v>9102</v>
      </c>
      <c r="E49" s="391">
        <f t="shared" si="7"/>
        <v>0.29910288850185668</v>
      </c>
      <c r="F49" s="211">
        <f>[6]wykształcenie!F51</f>
        <v>6922</v>
      </c>
      <c r="G49" s="36">
        <f t="shared" si="8"/>
        <v>0.22746541355854227</v>
      </c>
      <c r="H49" s="211">
        <f>[6]wykształcenie!H51</f>
        <v>3428</v>
      </c>
      <c r="I49" s="402">
        <f t="shared" si="9"/>
        <v>0.11264828628700996</v>
      </c>
      <c r="J49" s="211">
        <f>[6]wykształcenie!J51</f>
        <v>3765</v>
      </c>
      <c r="K49" s="391">
        <f t="shared" si="10"/>
        <v>0.12372251979888929</v>
      </c>
      <c r="L49" s="211">
        <f>[6]wykształcenie!L51</f>
        <v>7214</v>
      </c>
      <c r="M49" s="392">
        <f t="shared" si="11"/>
        <v>0.23706089185370183</v>
      </c>
    </row>
    <row r="50" spans="1:13" ht="15" customHeight="1">
      <c r="A50" s="238">
        <v>13</v>
      </c>
      <c r="B50" s="23" t="s">
        <v>46</v>
      </c>
      <c r="C50" s="114">
        <f t="shared" si="6"/>
        <v>1638</v>
      </c>
      <c r="D50" s="205">
        <f>[6]wykształcenie!D52</f>
        <v>350</v>
      </c>
      <c r="E50" s="389">
        <f t="shared" si="7"/>
        <v>0.21367521367521367</v>
      </c>
      <c r="F50" s="205">
        <f>[6]wykształcenie!F52</f>
        <v>387</v>
      </c>
      <c r="G50" s="29">
        <f t="shared" si="8"/>
        <v>0.23626373626373626</v>
      </c>
      <c r="H50" s="205">
        <f>[6]wykształcenie!H52</f>
        <v>147</v>
      </c>
      <c r="I50" s="401">
        <f t="shared" si="9"/>
        <v>8.9743589743589744E-2</v>
      </c>
      <c r="J50" s="205">
        <f>[6]wykształcenie!J52</f>
        <v>333</v>
      </c>
      <c r="K50" s="389">
        <f t="shared" si="10"/>
        <v>0.2032967032967033</v>
      </c>
      <c r="L50" s="205">
        <f>[6]wykształcenie!L52</f>
        <v>421</v>
      </c>
      <c r="M50" s="390">
        <f t="shared" si="11"/>
        <v>0.257020757020757</v>
      </c>
    </row>
    <row r="51" spans="1:13" ht="15" customHeight="1">
      <c r="A51" s="238">
        <v>14</v>
      </c>
      <c r="B51" s="23" t="s">
        <v>47</v>
      </c>
      <c r="C51" s="114">
        <f t="shared" si="6"/>
        <v>2269</v>
      </c>
      <c r="D51" s="205">
        <f>[6]wykształcenie!D53</f>
        <v>238</v>
      </c>
      <c r="E51" s="389">
        <f t="shared" si="7"/>
        <v>0.10489202291758484</v>
      </c>
      <c r="F51" s="205">
        <f>[6]wykształcenie!F53</f>
        <v>408</v>
      </c>
      <c r="G51" s="29">
        <f t="shared" si="8"/>
        <v>0.17981489643014545</v>
      </c>
      <c r="H51" s="205">
        <f>[6]wykształcenie!H53</f>
        <v>415</v>
      </c>
      <c r="I51" s="401">
        <f t="shared" si="9"/>
        <v>0.18289995592772146</v>
      </c>
      <c r="J51" s="205">
        <f>[6]wykształcenie!J53</f>
        <v>655</v>
      </c>
      <c r="K51" s="389">
        <f t="shared" si="10"/>
        <v>0.28867342441604232</v>
      </c>
      <c r="L51" s="205">
        <f>[6]wykształcenie!L53</f>
        <v>553</v>
      </c>
      <c r="M51" s="390">
        <f t="shared" si="11"/>
        <v>0.24371970030850595</v>
      </c>
    </row>
    <row r="52" spans="1:13" ht="15" customHeight="1">
      <c r="A52" s="238">
        <v>15</v>
      </c>
      <c r="B52" s="23" t="s">
        <v>48</v>
      </c>
      <c r="C52" s="114">
        <f t="shared" si="6"/>
        <v>7820</v>
      </c>
      <c r="D52" s="205">
        <f>[6]wykształcenie!D54</f>
        <v>1090</v>
      </c>
      <c r="E52" s="389">
        <f t="shared" si="7"/>
        <v>0.13938618925831203</v>
      </c>
      <c r="F52" s="205">
        <f>[6]wykształcenie!F54</f>
        <v>1629</v>
      </c>
      <c r="G52" s="29">
        <f t="shared" si="8"/>
        <v>0.20831202046035804</v>
      </c>
      <c r="H52" s="205">
        <f>[6]wykształcenie!H54</f>
        <v>1027</v>
      </c>
      <c r="I52" s="401">
        <f t="shared" si="9"/>
        <v>0.13132992327365728</v>
      </c>
      <c r="J52" s="205">
        <f>[6]wykształcenie!J54</f>
        <v>1728</v>
      </c>
      <c r="K52" s="389">
        <f t="shared" si="10"/>
        <v>0.22097186700767263</v>
      </c>
      <c r="L52" s="205">
        <f>[6]wykształcenie!L54</f>
        <v>2346</v>
      </c>
      <c r="M52" s="390">
        <f t="shared" si="11"/>
        <v>0.3</v>
      </c>
    </row>
    <row r="53" spans="1:13" ht="15" customHeight="1">
      <c r="A53" s="238">
        <v>16</v>
      </c>
      <c r="B53" s="23" t="s">
        <v>49</v>
      </c>
      <c r="C53" s="114">
        <f t="shared" si="6"/>
        <v>1735</v>
      </c>
      <c r="D53" s="205">
        <f>[6]wykształcenie!D55</f>
        <v>228</v>
      </c>
      <c r="E53" s="389">
        <f t="shared" si="7"/>
        <v>0.1314121037463977</v>
      </c>
      <c r="F53" s="205">
        <f>[6]wykształcenie!F55</f>
        <v>407</v>
      </c>
      <c r="G53" s="29">
        <f t="shared" si="8"/>
        <v>0.23458213256484151</v>
      </c>
      <c r="H53" s="205">
        <f>[6]wykształcenie!H55</f>
        <v>263</v>
      </c>
      <c r="I53" s="401">
        <f t="shared" si="9"/>
        <v>0.1515850144092219</v>
      </c>
      <c r="J53" s="205">
        <f>[6]wykształcenie!J55</f>
        <v>398</v>
      </c>
      <c r="K53" s="389">
        <f t="shared" si="10"/>
        <v>0.22939481268011527</v>
      </c>
      <c r="L53" s="205">
        <f>[6]wykształcenie!L55</f>
        <v>439</v>
      </c>
      <c r="M53" s="390">
        <f t="shared" si="11"/>
        <v>0.25302593659942363</v>
      </c>
    </row>
    <row r="54" spans="1:13" ht="15" customHeight="1" thickBot="1">
      <c r="A54" s="249">
        <v>17</v>
      </c>
      <c r="B54" s="403" t="s">
        <v>50</v>
      </c>
      <c r="C54" s="404">
        <f t="shared" si="6"/>
        <v>3152</v>
      </c>
      <c r="D54" s="207">
        <f>[6]wykształcenie!D56</f>
        <v>289</v>
      </c>
      <c r="E54" s="395">
        <f t="shared" si="7"/>
        <v>9.1687817258883253E-2</v>
      </c>
      <c r="F54" s="207">
        <f>[6]wykształcenie!F56</f>
        <v>596</v>
      </c>
      <c r="G54" s="31">
        <f t="shared" si="8"/>
        <v>0.18908629441624367</v>
      </c>
      <c r="H54" s="207">
        <f>[6]wykształcenie!H56</f>
        <v>408</v>
      </c>
      <c r="I54" s="405">
        <f t="shared" si="9"/>
        <v>0.12944162436548223</v>
      </c>
      <c r="J54" s="207">
        <f>[6]wykształcenie!J56</f>
        <v>768</v>
      </c>
      <c r="K54" s="395">
        <f t="shared" si="10"/>
        <v>0.24365482233502539</v>
      </c>
      <c r="L54" s="207">
        <f>[6]wykształcenie!L56</f>
        <v>1091</v>
      </c>
      <c r="M54" s="396">
        <f t="shared" si="11"/>
        <v>0.34612944162436549</v>
      </c>
    </row>
    <row r="55" spans="1:13" ht="12" customHeight="1" thickTop="1">
      <c r="C55" s="255"/>
      <c r="D55" s="255"/>
      <c r="E55" s="417"/>
      <c r="F55" s="255"/>
      <c r="G55" s="255"/>
      <c r="H55" s="255"/>
      <c r="I55" s="397"/>
      <c r="J55" s="255"/>
      <c r="K55" s="406"/>
      <c r="L55" s="255"/>
      <c r="M55" s="255"/>
    </row>
    <row r="56" spans="1:13" ht="12" customHeight="1"/>
    <row r="57" spans="1:13" ht="12" customHeight="1"/>
    <row r="58" spans="1:13" ht="12" customHeight="1"/>
    <row r="59" spans="1:13" ht="12" customHeight="1"/>
    <row r="60" spans="1:13" ht="12" customHeight="1"/>
  </sheetData>
  <mergeCells count="14">
    <mergeCell ref="A1:M1"/>
    <mergeCell ref="A2:M2"/>
    <mergeCell ref="A3:A4"/>
    <mergeCell ref="B3:B4"/>
    <mergeCell ref="C3:C4"/>
    <mergeCell ref="D3:M3"/>
    <mergeCell ref="A32:B32"/>
    <mergeCell ref="A37:B37"/>
    <mergeCell ref="A5:B5"/>
    <mergeCell ref="A6:B6"/>
    <mergeCell ref="A7:B7"/>
    <mergeCell ref="A12:B12"/>
    <mergeCell ref="A18:B18"/>
    <mergeCell ref="A23:B23"/>
  </mergeCells>
  <printOptions horizontalCentered="1" verticalCentered="1"/>
  <pageMargins left="0.78740157480314965" right="0.39370078740157483" top="0.59055118110236227" bottom="0.59055118110236227" header="0" footer="0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zoomScaleSheetLayoutView="75" workbookViewId="0">
      <selection activeCell="C5" sqref="C5:Q5"/>
    </sheetView>
  </sheetViews>
  <sheetFormatPr defaultRowHeight="12.75"/>
  <cols>
    <col min="1" max="1" width="3.7109375" style="353" customWidth="1"/>
    <col min="2" max="2" width="18.7109375" style="353" customWidth="1"/>
    <col min="3" max="3" width="10.140625" style="20" customWidth="1"/>
    <col min="4" max="4" width="8.28515625" style="20" customWidth="1"/>
    <col min="5" max="5" width="7" style="20" customWidth="1"/>
    <col min="6" max="6" width="8.5703125" style="20" customWidth="1"/>
    <col min="7" max="7" width="7.5703125" style="20" customWidth="1"/>
    <col min="8" max="8" width="8.42578125" style="20" customWidth="1"/>
    <col min="9" max="9" width="9.5703125" style="20" customWidth="1"/>
    <col min="10" max="10" width="8.7109375" style="20" customWidth="1"/>
    <col min="11" max="11" width="7.42578125" style="20" customWidth="1"/>
    <col min="12" max="12" width="8.42578125" style="20" customWidth="1"/>
    <col min="13" max="14" width="7.42578125" style="20" customWidth="1"/>
    <col min="15" max="15" width="6.85546875" style="20" customWidth="1"/>
    <col min="16" max="16" width="8.42578125" style="20" customWidth="1"/>
    <col min="17" max="17" width="7" style="20" customWidth="1"/>
    <col min="18" max="16384" width="9.140625" style="20"/>
  </cols>
  <sheetData>
    <row r="1" spans="1:17" s="44" customFormat="1" ht="15.75">
      <c r="A1" s="642" t="s">
        <v>214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</row>
    <row r="2" spans="1:17" ht="30" customHeight="1" thickBot="1">
      <c r="A2" s="660" t="s">
        <v>1935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</row>
    <row r="3" spans="1:17" ht="20.25" customHeight="1" thickTop="1">
      <c r="A3" s="652" t="s">
        <v>56</v>
      </c>
      <c r="B3" s="653" t="s">
        <v>12</v>
      </c>
      <c r="C3" s="661" t="s">
        <v>62</v>
      </c>
      <c r="D3" s="663" t="s">
        <v>215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5"/>
    </row>
    <row r="4" spans="1:17" ht="82.5" customHeight="1">
      <c r="A4" s="592"/>
      <c r="B4" s="654"/>
      <c r="C4" s="662"/>
      <c r="D4" s="216" t="s">
        <v>216</v>
      </c>
      <c r="E4" s="221" t="s">
        <v>217</v>
      </c>
      <c r="F4" s="216" t="s">
        <v>218</v>
      </c>
      <c r="G4" s="221" t="s">
        <v>217</v>
      </c>
      <c r="H4" s="216" t="s">
        <v>219</v>
      </c>
      <c r="I4" s="221" t="s">
        <v>217</v>
      </c>
      <c r="J4" s="216" t="s">
        <v>220</v>
      </c>
      <c r="K4" s="221" t="s">
        <v>217</v>
      </c>
      <c r="L4" s="216" t="s">
        <v>221</v>
      </c>
      <c r="M4" s="221" t="s">
        <v>217</v>
      </c>
      <c r="N4" s="216" t="s">
        <v>222</v>
      </c>
      <c r="O4" s="221" t="s">
        <v>217</v>
      </c>
      <c r="P4" s="216" t="s">
        <v>223</v>
      </c>
      <c r="Q4" s="223" t="s">
        <v>217</v>
      </c>
    </row>
    <row r="5" spans="1:17" s="233" customFormat="1" ht="26.25" customHeight="1">
      <c r="A5" s="556" t="s">
        <v>69</v>
      </c>
      <c r="B5" s="557"/>
      <c r="C5" s="26">
        <f>SUM(D5+F5,H5,J5,L5,N5,P5)</f>
        <v>1151647</v>
      </c>
      <c r="D5" s="26">
        <v>217675</v>
      </c>
      <c r="E5" s="27">
        <f>D5/$C$5</f>
        <v>0.18901191076779603</v>
      </c>
      <c r="F5" s="26">
        <v>260269</v>
      </c>
      <c r="G5" s="27">
        <f>F5/$C$5</f>
        <v>0.22599720226770878</v>
      </c>
      <c r="H5" s="26">
        <v>173919</v>
      </c>
      <c r="I5" s="27">
        <f>H5/$C$5</f>
        <v>0.15101762953404993</v>
      </c>
      <c r="J5" s="26">
        <v>177079</v>
      </c>
      <c r="K5" s="27">
        <f>J5/$C$5</f>
        <v>0.15376152588423361</v>
      </c>
      <c r="L5" s="26">
        <v>116805</v>
      </c>
      <c r="M5" s="399">
        <f>L5/$C$5</f>
        <v>0.10142430796936909</v>
      </c>
      <c r="N5" s="26">
        <v>45179</v>
      </c>
      <c r="O5" s="399">
        <f>N5/$C$5</f>
        <v>3.9229902912958574E-2</v>
      </c>
      <c r="P5" s="26">
        <v>160721</v>
      </c>
      <c r="Q5" s="33">
        <f>P5/$C$5</f>
        <v>0.13955752066388399</v>
      </c>
    </row>
    <row r="6" spans="1:17" s="17" customFormat="1" ht="30" customHeight="1">
      <c r="A6" s="558" t="s">
        <v>13</v>
      </c>
      <c r="B6" s="559"/>
      <c r="C6" s="82">
        <f>SUM(D6+F6,H6,J6,L6,N6,P6)</f>
        <v>168342</v>
      </c>
      <c r="D6" s="82">
        <f>SUM(D7+D12+D18+D23+D32+D37)</f>
        <v>30610</v>
      </c>
      <c r="E6" s="400">
        <f t="shared" ref="E6:E18" si="0">D6/C6</f>
        <v>0.18183222249943568</v>
      </c>
      <c r="F6" s="82">
        <f>SUM(F7+F12+F18+F23+F32+F37)</f>
        <v>35771</v>
      </c>
      <c r="G6" s="234">
        <f t="shared" ref="G6:G18" si="1">F6/C6</f>
        <v>0.21249005001722684</v>
      </c>
      <c r="H6" s="82">
        <f>SUM(H7+H12+H18+H23+H32+H37)</f>
        <v>25467</v>
      </c>
      <c r="I6" s="234">
        <f t="shared" ref="I6:I18" si="2">H6/C6</f>
        <v>0.15128132016965462</v>
      </c>
      <c r="J6" s="82">
        <f>SUM(J7+J12+J18+J23+J32+J37)</f>
        <v>26222</v>
      </c>
      <c r="K6" s="234">
        <f t="shared" ref="K6:K18" si="3">J6/C6</f>
        <v>0.15576623777785698</v>
      </c>
      <c r="L6" s="82">
        <f>SUM(L7+L12+L18+L23+L32+L37)</f>
        <v>17355</v>
      </c>
      <c r="M6" s="234">
        <f t="shared" ref="M6:M18" si="4">L6/C6</f>
        <v>0.10309370210642621</v>
      </c>
      <c r="N6" s="82">
        <f>SUM(N7+N12+N18+N23+N32+N37)</f>
        <v>6076</v>
      </c>
      <c r="O6" s="234">
        <f t="shared" ref="O6:O18" si="5">N6/C6</f>
        <v>3.6093191241639046E-2</v>
      </c>
      <c r="P6" s="82">
        <f>SUM(P7+P12+P18+P23+P32+P37)</f>
        <v>26841</v>
      </c>
      <c r="Q6" s="235">
        <f t="shared" ref="Q6:Q18" si="6">P6/C6</f>
        <v>0.15944327618776064</v>
      </c>
    </row>
    <row r="7" spans="1:17" ht="27.75" customHeight="1">
      <c r="A7" s="658" t="s">
        <v>90</v>
      </c>
      <c r="B7" s="659"/>
      <c r="C7" s="72">
        <f>SUM(D7+F7,H7,J7,L7,N7,P7)</f>
        <v>12462</v>
      </c>
      <c r="D7" s="72">
        <f>SUM(D8:D11)</f>
        <v>2090</v>
      </c>
      <c r="E7" s="73">
        <f t="shared" si="0"/>
        <v>0.16770983790723801</v>
      </c>
      <c r="F7" s="72">
        <f>SUM(F8:F11)</f>
        <v>3139</v>
      </c>
      <c r="G7" s="73">
        <f t="shared" si="1"/>
        <v>0.25188573262718666</v>
      </c>
      <c r="H7" s="72">
        <f>SUM(H8:H11)</f>
        <v>1970</v>
      </c>
      <c r="I7" s="73">
        <f t="shared" si="2"/>
        <v>0.15808056491734873</v>
      </c>
      <c r="J7" s="72">
        <f>SUM(J8:J11)</f>
        <v>1829</v>
      </c>
      <c r="K7" s="73">
        <f t="shared" si="3"/>
        <v>0.14676616915422885</v>
      </c>
      <c r="L7" s="72">
        <f>SUM(L8:L11)</f>
        <v>1080</v>
      </c>
      <c r="M7" s="73">
        <f t="shared" si="4"/>
        <v>8.6663456909003372E-2</v>
      </c>
      <c r="N7" s="72">
        <f>SUM(N8:N11)</f>
        <v>337</v>
      </c>
      <c r="O7" s="73">
        <f t="shared" si="5"/>
        <v>2.7042208313272347E-2</v>
      </c>
      <c r="P7" s="72">
        <f>SUM(P8:P11)</f>
        <v>2017</v>
      </c>
      <c r="Q7" s="74">
        <f t="shared" si="6"/>
        <v>0.16185203017172203</v>
      </c>
    </row>
    <row r="8" spans="1:17" ht="15.6" customHeight="1">
      <c r="A8" s="238">
        <v>1</v>
      </c>
      <c r="B8" s="23" t="s">
        <v>14</v>
      </c>
      <c r="C8" s="114">
        <f>SUM(D8+F8+H8+J8+L8+N8+P8)</f>
        <v>3733</v>
      </c>
      <c r="D8" s="205">
        <f>[6]staż!D10</f>
        <v>608</v>
      </c>
      <c r="E8" s="389">
        <f t="shared" si="0"/>
        <v>0.16287168497187249</v>
      </c>
      <c r="F8" s="205">
        <f>[6]staż!F10</f>
        <v>907</v>
      </c>
      <c r="G8" s="401">
        <f t="shared" si="1"/>
        <v>0.24296812215376373</v>
      </c>
      <c r="H8" s="205">
        <f>[6]staż!H10</f>
        <v>596</v>
      </c>
      <c r="I8" s="389">
        <f t="shared" si="2"/>
        <v>0.15965711224216447</v>
      </c>
      <c r="J8" s="205">
        <f>[6]staż!J10</f>
        <v>607</v>
      </c>
      <c r="K8" s="389">
        <f t="shared" si="3"/>
        <v>0.16260380391106349</v>
      </c>
      <c r="L8" s="205">
        <f>[6]staż!L10</f>
        <v>435</v>
      </c>
      <c r="M8" s="389">
        <f t="shared" si="4"/>
        <v>0.11652826145191535</v>
      </c>
      <c r="N8" s="205">
        <f>[6]staż!N10</f>
        <v>136</v>
      </c>
      <c r="O8" s="389">
        <f t="shared" si="5"/>
        <v>3.6431824270024109E-2</v>
      </c>
      <c r="P8" s="205">
        <f>[6]staż!P10</f>
        <v>444</v>
      </c>
      <c r="Q8" s="390">
        <f t="shared" si="6"/>
        <v>0.11893919099919635</v>
      </c>
    </row>
    <row r="9" spans="1:17" ht="15.6" customHeight="1">
      <c r="A9" s="238">
        <v>2</v>
      </c>
      <c r="B9" s="23" t="s">
        <v>15</v>
      </c>
      <c r="C9" s="114">
        <f>SUM(D9+F9+H9+J9+L9+N9+P9)</f>
        <v>2444</v>
      </c>
      <c r="D9" s="205">
        <f>[6]staż!D11</f>
        <v>413</v>
      </c>
      <c r="E9" s="389">
        <f t="shared" si="0"/>
        <v>0.16898527004909983</v>
      </c>
      <c r="F9" s="205">
        <f>[6]staż!F11</f>
        <v>590</v>
      </c>
      <c r="G9" s="401">
        <f t="shared" si="1"/>
        <v>0.2414075286415712</v>
      </c>
      <c r="H9" s="205">
        <f>[6]staż!H11</f>
        <v>381</v>
      </c>
      <c r="I9" s="389">
        <f t="shared" si="2"/>
        <v>0.15589198036006546</v>
      </c>
      <c r="J9" s="205">
        <f>[6]staż!J11</f>
        <v>361</v>
      </c>
      <c r="K9" s="389">
        <f t="shared" si="3"/>
        <v>0.14770867430441897</v>
      </c>
      <c r="L9" s="205">
        <f>[6]staż!L11</f>
        <v>203</v>
      </c>
      <c r="M9" s="389">
        <f t="shared" si="4"/>
        <v>8.306055646481178E-2</v>
      </c>
      <c r="N9" s="205">
        <f>[6]staż!N11</f>
        <v>82</v>
      </c>
      <c r="O9" s="389">
        <f t="shared" si="5"/>
        <v>3.3551554828150573E-2</v>
      </c>
      <c r="P9" s="205">
        <f>[6]staż!P11</f>
        <v>414</v>
      </c>
      <c r="Q9" s="390">
        <f t="shared" si="6"/>
        <v>0.16939443535188217</v>
      </c>
    </row>
    <row r="10" spans="1:17" ht="15.6" customHeight="1">
      <c r="A10" s="238">
        <v>3</v>
      </c>
      <c r="B10" s="23" t="s">
        <v>17</v>
      </c>
      <c r="C10" s="114">
        <f>SUM(D10+F10+H10+J10+L10+N10+P10)</f>
        <v>3768</v>
      </c>
      <c r="D10" s="205">
        <f>[6]staż!D12</f>
        <v>642</v>
      </c>
      <c r="E10" s="389">
        <f t="shared" si="0"/>
        <v>0.17038216560509553</v>
      </c>
      <c r="F10" s="205">
        <f>[6]staż!F12</f>
        <v>970</v>
      </c>
      <c r="G10" s="401">
        <f t="shared" si="1"/>
        <v>0.25743099787685775</v>
      </c>
      <c r="H10" s="205">
        <f>[6]staż!H12</f>
        <v>590</v>
      </c>
      <c r="I10" s="389">
        <f t="shared" si="2"/>
        <v>0.15658174097664543</v>
      </c>
      <c r="J10" s="205">
        <f>[6]staż!J12</f>
        <v>508</v>
      </c>
      <c r="K10" s="389">
        <f t="shared" si="3"/>
        <v>0.13481953290870488</v>
      </c>
      <c r="L10" s="205">
        <f>[6]staż!L12</f>
        <v>287</v>
      </c>
      <c r="M10" s="389">
        <f t="shared" si="4"/>
        <v>7.6167728237791929E-2</v>
      </c>
      <c r="N10" s="205">
        <f>[6]staż!N12</f>
        <v>82</v>
      </c>
      <c r="O10" s="389">
        <f t="shared" si="5"/>
        <v>2.1762208067940551E-2</v>
      </c>
      <c r="P10" s="205">
        <f>[6]staż!P12</f>
        <v>689</v>
      </c>
      <c r="Q10" s="390">
        <f t="shared" si="6"/>
        <v>0.18285562632696389</v>
      </c>
    </row>
    <row r="11" spans="1:17" ht="15.6" customHeight="1">
      <c r="A11" s="238">
        <v>4</v>
      </c>
      <c r="B11" s="23" t="s">
        <v>63</v>
      </c>
      <c r="C11" s="114">
        <f>SUM(D11+F11+H11+J11+L11+N11+P11)</f>
        <v>2517</v>
      </c>
      <c r="D11" s="205">
        <f>[6]staż!D13</f>
        <v>427</v>
      </c>
      <c r="E11" s="389">
        <f t="shared" si="0"/>
        <v>0.16964640444974174</v>
      </c>
      <c r="F11" s="205">
        <f>[6]staż!F13</f>
        <v>672</v>
      </c>
      <c r="G11" s="401">
        <f t="shared" si="1"/>
        <v>0.26698450536352802</v>
      </c>
      <c r="H11" s="205">
        <f>[6]staż!H13</f>
        <v>403</v>
      </c>
      <c r="I11" s="389">
        <f t="shared" si="2"/>
        <v>0.16011124354390147</v>
      </c>
      <c r="J11" s="205">
        <f>[6]staż!J13</f>
        <v>353</v>
      </c>
      <c r="K11" s="389">
        <f t="shared" si="3"/>
        <v>0.14024632499006753</v>
      </c>
      <c r="L11" s="205">
        <f>[6]staż!L13</f>
        <v>155</v>
      </c>
      <c r="M11" s="389">
        <f t="shared" si="4"/>
        <v>6.1581247516885179E-2</v>
      </c>
      <c r="N11" s="205">
        <f>[6]staż!N13</f>
        <v>37</v>
      </c>
      <c r="O11" s="389">
        <f t="shared" si="5"/>
        <v>1.4700039729837107E-2</v>
      </c>
      <c r="P11" s="205">
        <f>[6]staż!P13</f>
        <v>470</v>
      </c>
      <c r="Q11" s="390">
        <f t="shared" si="6"/>
        <v>0.18673023440603895</v>
      </c>
    </row>
    <row r="12" spans="1:17" ht="18" customHeight="1">
      <c r="A12" s="640" t="s">
        <v>2</v>
      </c>
      <c r="B12" s="641"/>
      <c r="C12" s="72">
        <f>SUM(D12+F12,H12,J12,L12,N12,P12)</f>
        <v>15659</v>
      </c>
      <c r="D12" s="72">
        <f>SUM(D13:D17)</f>
        <v>3230</v>
      </c>
      <c r="E12" s="73">
        <f t="shared" si="0"/>
        <v>0.20627115396896353</v>
      </c>
      <c r="F12" s="72">
        <f>SUM(F13:F17)</f>
        <v>3733</v>
      </c>
      <c r="G12" s="73">
        <f t="shared" si="1"/>
        <v>0.23839325627434702</v>
      </c>
      <c r="H12" s="72">
        <f>SUM(H13:H17)</f>
        <v>2011</v>
      </c>
      <c r="I12" s="73">
        <f t="shared" si="2"/>
        <v>0.12842454818315346</v>
      </c>
      <c r="J12" s="72">
        <f>SUM(J13:J17)</f>
        <v>1837</v>
      </c>
      <c r="K12" s="73">
        <f t="shared" si="3"/>
        <v>0.11731272750494923</v>
      </c>
      <c r="L12" s="72">
        <f>SUM(L13:L17)</f>
        <v>959</v>
      </c>
      <c r="M12" s="73">
        <f t="shared" si="4"/>
        <v>6.1242735806884219E-2</v>
      </c>
      <c r="N12" s="72">
        <f>SUM(N13:N17)</f>
        <v>298</v>
      </c>
      <c r="O12" s="73">
        <f t="shared" si="5"/>
        <v>1.9030589437384251E-2</v>
      </c>
      <c r="P12" s="72">
        <f>SUM(P13:P17)</f>
        <v>3591</v>
      </c>
      <c r="Q12" s="74">
        <f t="shared" si="6"/>
        <v>0.22932498882431829</v>
      </c>
    </row>
    <row r="13" spans="1:17" ht="15.6" customHeight="1">
      <c r="A13" s="238">
        <v>1</v>
      </c>
      <c r="B13" s="19" t="s">
        <v>19</v>
      </c>
      <c r="C13" s="114">
        <f>SUM(D13+F13+H13+J13+L13+N13+P13)</f>
        <v>3454</v>
      </c>
      <c r="D13" s="205">
        <f>[6]staż!D15</f>
        <v>639</v>
      </c>
      <c r="E13" s="389">
        <f t="shared" si="0"/>
        <v>0.185002895193978</v>
      </c>
      <c r="F13" s="205">
        <f>[6]staż!F15</f>
        <v>799</v>
      </c>
      <c r="G13" s="401">
        <f t="shared" si="1"/>
        <v>0.2313259988419224</v>
      </c>
      <c r="H13" s="205">
        <f>[6]staż!H15</f>
        <v>415</v>
      </c>
      <c r="I13" s="389">
        <f t="shared" si="2"/>
        <v>0.12015055008685582</v>
      </c>
      <c r="J13" s="205">
        <f>[6]staż!J15</f>
        <v>363</v>
      </c>
      <c r="K13" s="389">
        <f t="shared" si="3"/>
        <v>0.10509554140127389</v>
      </c>
      <c r="L13" s="205">
        <f>[6]staż!L15</f>
        <v>159</v>
      </c>
      <c r="M13" s="389">
        <f t="shared" si="4"/>
        <v>4.6033584250144761E-2</v>
      </c>
      <c r="N13" s="205">
        <f>[6]staż!N15</f>
        <v>39</v>
      </c>
      <c r="O13" s="389">
        <f t="shared" si="5"/>
        <v>1.129125651418645E-2</v>
      </c>
      <c r="P13" s="205">
        <f>[6]staż!P15</f>
        <v>1040</v>
      </c>
      <c r="Q13" s="390">
        <f t="shared" si="6"/>
        <v>0.30110017371163866</v>
      </c>
    </row>
    <row r="14" spans="1:17" s="40" customFormat="1" ht="15.6" customHeight="1">
      <c r="A14" s="242">
        <v>2</v>
      </c>
      <c r="B14" s="21" t="s">
        <v>21</v>
      </c>
      <c r="C14" s="114">
        <f>SUM(D14+F14+H14+J14+L14+N14+P14)</f>
        <v>2827</v>
      </c>
      <c r="D14" s="211">
        <f>[6]staż!D16</f>
        <v>548</v>
      </c>
      <c r="E14" s="391">
        <f t="shared" si="0"/>
        <v>0.19384506544039617</v>
      </c>
      <c r="F14" s="211">
        <f>[6]staż!F16</f>
        <v>624</v>
      </c>
      <c r="G14" s="402">
        <f t="shared" si="1"/>
        <v>0.2207286876547577</v>
      </c>
      <c r="H14" s="211">
        <f>[6]staż!H16</f>
        <v>404</v>
      </c>
      <c r="I14" s="391">
        <f t="shared" si="2"/>
        <v>0.14290767598160595</v>
      </c>
      <c r="J14" s="211">
        <f>[6]staż!J16</f>
        <v>446</v>
      </c>
      <c r="K14" s="391">
        <f t="shared" si="3"/>
        <v>0.15776441457375309</v>
      </c>
      <c r="L14" s="211">
        <f>[6]staż!L16</f>
        <v>289</v>
      </c>
      <c r="M14" s="391">
        <f t="shared" si="4"/>
        <v>0.10222851078882207</v>
      </c>
      <c r="N14" s="211">
        <f>[6]staż!N16</f>
        <v>98</v>
      </c>
      <c r="O14" s="391">
        <f t="shared" si="5"/>
        <v>3.4665723381676686E-2</v>
      </c>
      <c r="P14" s="211">
        <f>[6]staż!P16</f>
        <v>418</v>
      </c>
      <c r="Q14" s="392">
        <f t="shared" si="6"/>
        <v>0.14785992217898833</v>
      </c>
    </row>
    <row r="15" spans="1:17" s="40" customFormat="1" ht="15.6" customHeight="1">
      <c r="A15" s="242">
        <v>3</v>
      </c>
      <c r="B15" s="19" t="s">
        <v>20</v>
      </c>
      <c r="C15" s="114">
        <f>SUM(D15+F15+H15+J15+L15+N15+P15)</f>
        <v>4024</v>
      </c>
      <c r="D15" s="205">
        <f>[6]staż!D17</f>
        <v>795</v>
      </c>
      <c r="E15" s="389">
        <f t="shared" si="0"/>
        <v>0.19756461232604375</v>
      </c>
      <c r="F15" s="205">
        <f>[6]staż!F17</f>
        <v>1062</v>
      </c>
      <c r="G15" s="401">
        <f t="shared" si="1"/>
        <v>0.2639165009940358</v>
      </c>
      <c r="H15" s="205">
        <f>[6]staż!H17</f>
        <v>576</v>
      </c>
      <c r="I15" s="389">
        <f t="shared" si="2"/>
        <v>0.14314115308151093</v>
      </c>
      <c r="J15" s="205">
        <f>[6]staż!J17</f>
        <v>486</v>
      </c>
      <c r="K15" s="389">
        <f t="shared" si="3"/>
        <v>0.12077534791252485</v>
      </c>
      <c r="L15" s="205">
        <f>[6]staż!L17</f>
        <v>222</v>
      </c>
      <c r="M15" s="389">
        <f t="shared" si="4"/>
        <v>5.5168986083499003E-2</v>
      </c>
      <c r="N15" s="205">
        <f>[6]staż!N17</f>
        <v>59</v>
      </c>
      <c r="O15" s="389">
        <f t="shared" si="5"/>
        <v>1.4662027833001988E-2</v>
      </c>
      <c r="P15" s="205">
        <f>[6]staż!P17</f>
        <v>824</v>
      </c>
      <c r="Q15" s="390">
        <f t="shared" si="6"/>
        <v>0.2047713717693837</v>
      </c>
    </row>
    <row r="16" spans="1:17" ht="15.6" customHeight="1">
      <c r="A16" s="238">
        <v>4</v>
      </c>
      <c r="B16" s="19" t="s">
        <v>22</v>
      </c>
      <c r="C16" s="114">
        <f>SUM(D16+F16+H16+J16+L16+N16+P16)</f>
        <v>3141</v>
      </c>
      <c r="D16" s="205">
        <f>[6]staż!D18</f>
        <v>791</v>
      </c>
      <c r="E16" s="389">
        <f t="shared" si="0"/>
        <v>0.2518306271887934</v>
      </c>
      <c r="F16" s="205">
        <f>[6]staż!F18</f>
        <v>723</v>
      </c>
      <c r="G16" s="401">
        <f t="shared" si="1"/>
        <v>0.23018147086914995</v>
      </c>
      <c r="H16" s="205">
        <f>[6]staż!H18</f>
        <v>355</v>
      </c>
      <c r="I16" s="389">
        <f t="shared" si="2"/>
        <v>0.11302133078637376</v>
      </c>
      <c r="J16" s="205">
        <f>[6]staż!J18</f>
        <v>298</v>
      </c>
      <c r="K16" s="389">
        <f t="shared" si="3"/>
        <v>9.4874243871378536E-2</v>
      </c>
      <c r="L16" s="205">
        <f>[6]staż!L18</f>
        <v>161</v>
      </c>
      <c r="M16" s="389">
        <f t="shared" si="4"/>
        <v>5.125756128621458E-2</v>
      </c>
      <c r="N16" s="205">
        <f>[6]staż!N18</f>
        <v>63</v>
      </c>
      <c r="O16" s="389">
        <f t="shared" si="5"/>
        <v>2.0057306590257881E-2</v>
      </c>
      <c r="P16" s="205">
        <f>[6]staż!P18</f>
        <v>750</v>
      </c>
      <c r="Q16" s="390">
        <f t="shared" si="6"/>
        <v>0.2387774594078319</v>
      </c>
    </row>
    <row r="17" spans="1:17" ht="15.6" customHeight="1">
      <c r="A17" s="238">
        <v>5</v>
      </c>
      <c r="B17" s="19" t="s">
        <v>23</v>
      </c>
      <c r="C17" s="114">
        <f>SUM(D17+F17+H17+J17+L17+N17+P17)</f>
        <v>2213</v>
      </c>
      <c r="D17" s="205">
        <f>[6]staż!D19</f>
        <v>457</v>
      </c>
      <c r="E17" s="389">
        <f t="shared" si="0"/>
        <v>0.20650700406687755</v>
      </c>
      <c r="F17" s="205">
        <f>[6]staż!F19</f>
        <v>525</v>
      </c>
      <c r="G17" s="401">
        <f t="shared" si="1"/>
        <v>0.23723452327157704</v>
      </c>
      <c r="H17" s="205">
        <f>[6]staż!H19</f>
        <v>261</v>
      </c>
      <c r="I17" s="389">
        <f t="shared" si="2"/>
        <v>0.11793944871215545</v>
      </c>
      <c r="J17" s="205">
        <f>[6]staż!J19</f>
        <v>244</v>
      </c>
      <c r="K17" s="389">
        <f t="shared" si="3"/>
        <v>0.11025756891098057</v>
      </c>
      <c r="L17" s="205">
        <f>[6]staż!L19</f>
        <v>128</v>
      </c>
      <c r="M17" s="389">
        <f t="shared" si="4"/>
        <v>5.7840036150022596E-2</v>
      </c>
      <c r="N17" s="205">
        <f>[6]staż!N19</f>
        <v>39</v>
      </c>
      <c r="O17" s="389">
        <f t="shared" si="5"/>
        <v>1.7623136014460011E-2</v>
      </c>
      <c r="P17" s="205">
        <f>[6]staż!P19</f>
        <v>559</v>
      </c>
      <c r="Q17" s="390">
        <f t="shared" si="6"/>
        <v>0.25259828287392677</v>
      </c>
    </row>
    <row r="18" spans="1:17" ht="18" customHeight="1">
      <c r="A18" s="560" t="s">
        <v>92</v>
      </c>
      <c r="B18" s="561"/>
      <c r="C18" s="72">
        <f>SUM(D18+F18,H18,J18,L18,N18,P18)</f>
        <v>15848</v>
      </c>
      <c r="D18" s="72">
        <f>SUM(D19:D22)</f>
        <v>3339</v>
      </c>
      <c r="E18" s="73">
        <f t="shared" si="0"/>
        <v>0.21068904593639576</v>
      </c>
      <c r="F18" s="72">
        <f>SUM(F19:F22)</f>
        <v>3650</v>
      </c>
      <c r="G18" s="73">
        <f t="shared" si="1"/>
        <v>0.23031297324583544</v>
      </c>
      <c r="H18" s="72">
        <f>SUM(H19:H22)</f>
        <v>2485</v>
      </c>
      <c r="I18" s="73">
        <f t="shared" si="2"/>
        <v>0.15680212014134276</v>
      </c>
      <c r="J18" s="72">
        <f>SUM(J19:J22)</f>
        <v>2313</v>
      </c>
      <c r="K18" s="73">
        <f t="shared" si="3"/>
        <v>0.14594901564866228</v>
      </c>
      <c r="L18" s="72">
        <f>SUM(L19:L22)</f>
        <v>1244</v>
      </c>
      <c r="M18" s="73">
        <f t="shared" si="4"/>
        <v>7.8495709237758712E-2</v>
      </c>
      <c r="N18" s="72">
        <f>SUM(N19:N22)</f>
        <v>431</v>
      </c>
      <c r="O18" s="73">
        <f t="shared" si="5"/>
        <v>2.7195860676426046E-2</v>
      </c>
      <c r="P18" s="72">
        <f>SUM(P19:P22)</f>
        <v>2386</v>
      </c>
      <c r="Q18" s="74">
        <f t="shared" si="6"/>
        <v>0.150555275113579</v>
      </c>
    </row>
    <row r="19" spans="1:17" ht="15.6" customHeight="1">
      <c r="A19" s="238">
        <v>1</v>
      </c>
      <c r="B19" s="19" t="s">
        <v>24</v>
      </c>
      <c r="C19" s="114">
        <f>SUM(D19+F19+H19+J19+L19+N19+P19)</f>
        <v>2842</v>
      </c>
      <c r="D19" s="205">
        <f>[6]staż!D21</f>
        <v>551</v>
      </c>
      <c r="E19" s="389">
        <f>D19/C19</f>
        <v>0.19387755102040816</v>
      </c>
      <c r="F19" s="205">
        <f>[6]staż!F21</f>
        <v>629</v>
      </c>
      <c r="G19" s="401">
        <f>F19/C19</f>
        <v>0.22132301196340606</v>
      </c>
      <c r="H19" s="205">
        <f>[6]staż!H21</f>
        <v>424</v>
      </c>
      <c r="I19" s="389">
        <f>H19/C19</f>
        <v>0.14919071076706544</v>
      </c>
      <c r="J19" s="205">
        <f>[6]staż!J21</f>
        <v>418</v>
      </c>
      <c r="K19" s="389">
        <f>J19/C19</f>
        <v>0.14707952146375791</v>
      </c>
      <c r="L19" s="205">
        <f>[6]staż!L21</f>
        <v>262</v>
      </c>
      <c r="M19" s="389">
        <f>L19/C19</f>
        <v>9.218859957776214E-2</v>
      </c>
      <c r="N19" s="205">
        <f>[6]staż!N21</f>
        <v>104</v>
      </c>
      <c r="O19" s="389">
        <f>N19/C19</f>
        <v>3.6593947923997186E-2</v>
      </c>
      <c r="P19" s="205">
        <f>[6]staż!P21</f>
        <v>454</v>
      </c>
      <c r="Q19" s="390">
        <f>P19/C19</f>
        <v>0.1597466572836031</v>
      </c>
    </row>
    <row r="20" spans="1:17" s="40" customFormat="1" ht="15.6" customHeight="1">
      <c r="A20" s="242">
        <v>2</v>
      </c>
      <c r="B20" s="21" t="s">
        <v>26</v>
      </c>
      <c r="C20" s="114">
        <f>SUM(D20+F20+H20+J20+L20+N20+P20)</f>
        <v>4894</v>
      </c>
      <c r="D20" s="211">
        <f>[6]staż!D22</f>
        <v>1049</v>
      </c>
      <c r="E20" s="391">
        <f>D20/C20</f>
        <v>0.21434409480997138</v>
      </c>
      <c r="F20" s="211">
        <f>[6]staż!F22</f>
        <v>1059</v>
      </c>
      <c r="G20" s="402">
        <f>F20/C20</f>
        <v>0.21638741315897017</v>
      </c>
      <c r="H20" s="211">
        <f>[6]staż!H22</f>
        <v>790</v>
      </c>
      <c r="I20" s="391">
        <f>H20/C20</f>
        <v>0.16142214957090315</v>
      </c>
      <c r="J20" s="211">
        <f>[6]staż!J22</f>
        <v>768</v>
      </c>
      <c r="K20" s="391">
        <f>J20/C20</f>
        <v>0.15692684920310584</v>
      </c>
      <c r="L20" s="211">
        <f>[6]staż!L22</f>
        <v>484</v>
      </c>
      <c r="M20" s="391">
        <f>L20/C20</f>
        <v>9.8896608091540661E-2</v>
      </c>
      <c r="N20" s="211">
        <f>[6]staż!N22</f>
        <v>189</v>
      </c>
      <c r="O20" s="391">
        <f>N20/C20</f>
        <v>3.8618716796076827E-2</v>
      </c>
      <c r="P20" s="211">
        <f>[6]staż!P22</f>
        <v>555</v>
      </c>
      <c r="Q20" s="392">
        <f>P20/C20</f>
        <v>0.11340416836943196</v>
      </c>
    </row>
    <row r="21" spans="1:17" s="40" customFormat="1" ht="15.6" customHeight="1">
      <c r="A21" s="242">
        <v>3</v>
      </c>
      <c r="B21" s="19" t="s">
        <v>25</v>
      </c>
      <c r="C21" s="114">
        <f>SUM(D21+F21+H21+J21+L21+N21+P21)</f>
        <v>4887</v>
      </c>
      <c r="D21" s="205">
        <f>[6]staż!D23</f>
        <v>1061</v>
      </c>
      <c r="E21" s="389">
        <f>D21/C21</f>
        <v>0.21710660937180273</v>
      </c>
      <c r="F21" s="205">
        <f>[6]staż!F23</f>
        <v>1178</v>
      </c>
      <c r="G21" s="401">
        <f>F21/C21</f>
        <v>0.24104767751176592</v>
      </c>
      <c r="H21" s="205">
        <f>[6]staż!H23</f>
        <v>767</v>
      </c>
      <c r="I21" s="389">
        <f>H21/C21</f>
        <v>0.15694700225086966</v>
      </c>
      <c r="J21" s="205">
        <f>[6]staż!J23</f>
        <v>726</v>
      </c>
      <c r="K21" s="389">
        <f>J21/C21</f>
        <v>0.14855739717618172</v>
      </c>
      <c r="L21" s="205">
        <f>[6]staż!L23</f>
        <v>316</v>
      </c>
      <c r="M21" s="389">
        <f>L21/C21</f>
        <v>6.4661346429302227E-2</v>
      </c>
      <c r="N21" s="205">
        <f>[6]staż!N23</f>
        <v>92</v>
      </c>
      <c r="O21" s="389">
        <f>N21/C21</f>
        <v>1.8825455289543689E-2</v>
      </c>
      <c r="P21" s="205">
        <f>[6]staż!P23</f>
        <v>747</v>
      </c>
      <c r="Q21" s="390">
        <f>P21/C21</f>
        <v>0.15285451197053407</v>
      </c>
    </row>
    <row r="22" spans="1:17" ht="15.6" customHeight="1">
      <c r="A22" s="238">
        <v>4</v>
      </c>
      <c r="B22" s="19" t="s">
        <v>27</v>
      </c>
      <c r="C22" s="114">
        <f>SUM(D22+F22+H22+J22+L22+N22+P22)</f>
        <v>3225</v>
      </c>
      <c r="D22" s="205">
        <f>[6]staż!D24</f>
        <v>678</v>
      </c>
      <c r="E22" s="389">
        <f>D22/C22</f>
        <v>0.2102325581395349</v>
      </c>
      <c r="F22" s="205">
        <f>[6]staż!F24</f>
        <v>784</v>
      </c>
      <c r="G22" s="401">
        <f>F22/C22</f>
        <v>0.24310077519379844</v>
      </c>
      <c r="H22" s="205">
        <f>[6]staż!H24</f>
        <v>504</v>
      </c>
      <c r="I22" s="389">
        <f>H22/C22</f>
        <v>0.15627906976744185</v>
      </c>
      <c r="J22" s="205">
        <f>[6]staż!J24</f>
        <v>401</v>
      </c>
      <c r="K22" s="389">
        <f>J22/C22</f>
        <v>0.12434108527131783</v>
      </c>
      <c r="L22" s="205">
        <f>[6]staż!L24</f>
        <v>182</v>
      </c>
      <c r="M22" s="389">
        <f>L22/C22</f>
        <v>5.6434108527131786E-2</v>
      </c>
      <c r="N22" s="205">
        <f>[6]staż!N24</f>
        <v>46</v>
      </c>
      <c r="O22" s="389">
        <f>N22/C22</f>
        <v>1.4263565891472868E-2</v>
      </c>
      <c r="P22" s="205">
        <f>[6]staż!P24</f>
        <v>630</v>
      </c>
      <c r="Q22" s="390">
        <f>P22/C22</f>
        <v>0.19534883720930232</v>
      </c>
    </row>
    <row r="23" spans="1:17" ht="18" customHeight="1">
      <c r="A23" s="560" t="s">
        <v>93</v>
      </c>
      <c r="B23" s="561"/>
      <c r="C23" s="72">
        <f>SUM(D23+F23,H23,J23,L23,N23,P23)</f>
        <v>39172</v>
      </c>
      <c r="D23" s="72">
        <f>SUM(D24:D31)</f>
        <v>6444</v>
      </c>
      <c r="E23" s="73">
        <f>D23/C23</f>
        <v>0.16450525885836823</v>
      </c>
      <c r="F23" s="72">
        <f>SUM(F24:F31)</f>
        <v>9101</v>
      </c>
      <c r="G23" s="73">
        <f>F23/C23</f>
        <v>0.23233432043296232</v>
      </c>
      <c r="H23" s="72">
        <f>SUM(H24:H31)</f>
        <v>5971</v>
      </c>
      <c r="I23" s="73">
        <f>H23/C23</f>
        <v>0.15243030736240171</v>
      </c>
      <c r="J23" s="72">
        <f>SUM(J24:J31)</f>
        <v>5876</v>
      </c>
      <c r="K23" s="73">
        <f>J23/C23</f>
        <v>0.15000510568773615</v>
      </c>
      <c r="L23" s="72">
        <f>SUM(L24:L31)</f>
        <v>3281</v>
      </c>
      <c r="M23" s="73">
        <f>L23/C23</f>
        <v>8.3758807311344843E-2</v>
      </c>
      <c r="N23" s="72">
        <f>SUM(N24:N31)</f>
        <v>840</v>
      </c>
      <c r="O23" s="73">
        <f>N23/C23</f>
        <v>2.1443888491779844E-2</v>
      </c>
      <c r="P23" s="72">
        <f>SUM(P24:P31)</f>
        <v>7659</v>
      </c>
      <c r="Q23" s="74">
        <f>P23/C23</f>
        <v>0.19552231185540692</v>
      </c>
    </row>
    <row r="24" spans="1:17" ht="15.6" customHeight="1">
      <c r="A24" s="238">
        <v>1</v>
      </c>
      <c r="B24" s="19" t="s">
        <v>28</v>
      </c>
      <c r="C24" s="114">
        <f t="shared" ref="C24:C31" si="7">SUM(D24+F24+H24+J24+L24+N24+P24)</f>
        <v>1168</v>
      </c>
      <c r="D24" s="205">
        <f>[6]staż!D26</f>
        <v>230</v>
      </c>
      <c r="E24" s="389">
        <f t="shared" ref="E24:E54" si="8">D24/C24</f>
        <v>0.19691780821917809</v>
      </c>
      <c r="F24" s="205">
        <f>[6]staż!F26</f>
        <v>315</v>
      </c>
      <c r="G24" s="401">
        <f t="shared" ref="G24:G54" si="9">F24/C24</f>
        <v>0.2696917808219178</v>
      </c>
      <c r="H24" s="205">
        <f>[6]staż!H26</f>
        <v>175</v>
      </c>
      <c r="I24" s="389">
        <f t="shared" ref="I24:I54" si="10">H24/C24</f>
        <v>0.14982876712328766</v>
      </c>
      <c r="J24" s="205">
        <f>[6]staż!J26</f>
        <v>134</v>
      </c>
      <c r="K24" s="389">
        <f t="shared" ref="K24:K54" si="11">J24/C24</f>
        <v>0.11472602739726027</v>
      </c>
      <c r="L24" s="205">
        <f>[6]staż!L26</f>
        <v>82</v>
      </c>
      <c r="M24" s="389">
        <f t="shared" ref="M24:M54" si="12">L24/C24</f>
        <v>7.0205479452054798E-2</v>
      </c>
      <c r="N24" s="205">
        <f>[6]staż!N26</f>
        <v>28</v>
      </c>
      <c r="O24" s="389">
        <f t="shared" ref="O24:O54" si="13">N24/C24</f>
        <v>2.3972602739726026E-2</v>
      </c>
      <c r="P24" s="205">
        <f>[6]staż!P26</f>
        <v>204</v>
      </c>
      <c r="Q24" s="390">
        <f t="shared" ref="Q24:Q54" si="14">P24/C24</f>
        <v>0.17465753424657535</v>
      </c>
    </row>
    <row r="25" spans="1:17" ht="15.6" customHeight="1">
      <c r="A25" s="238">
        <v>2</v>
      </c>
      <c r="B25" s="19" t="s">
        <v>29</v>
      </c>
      <c r="C25" s="114">
        <f t="shared" si="7"/>
        <v>2821</v>
      </c>
      <c r="D25" s="205">
        <f>[6]staż!D27</f>
        <v>463</v>
      </c>
      <c r="E25" s="389">
        <f t="shared" si="8"/>
        <v>0.1641261963842609</v>
      </c>
      <c r="F25" s="205">
        <f>[6]staż!F27</f>
        <v>670</v>
      </c>
      <c r="G25" s="401">
        <f t="shared" si="9"/>
        <v>0.23750443105281815</v>
      </c>
      <c r="H25" s="205">
        <f>[6]staż!H27</f>
        <v>442</v>
      </c>
      <c r="I25" s="389">
        <f t="shared" si="10"/>
        <v>0.15668202764976957</v>
      </c>
      <c r="J25" s="205">
        <f>[6]staż!J27</f>
        <v>421</v>
      </c>
      <c r="K25" s="389">
        <f t="shared" si="11"/>
        <v>0.14923785891527827</v>
      </c>
      <c r="L25" s="205">
        <f>[6]staż!L27</f>
        <v>224</v>
      </c>
      <c r="M25" s="389">
        <f t="shared" si="12"/>
        <v>7.9404466501240695E-2</v>
      </c>
      <c r="N25" s="205">
        <f>[6]staż!N27</f>
        <v>89</v>
      </c>
      <c r="O25" s="389">
        <f t="shared" si="13"/>
        <v>3.1549096065225095E-2</v>
      </c>
      <c r="P25" s="205">
        <f>[6]staż!P27</f>
        <v>512</v>
      </c>
      <c r="Q25" s="390">
        <f t="shared" si="14"/>
        <v>0.1814959234314073</v>
      </c>
    </row>
    <row r="26" spans="1:17" ht="15.6" customHeight="1">
      <c r="A26" s="238">
        <v>3</v>
      </c>
      <c r="B26" s="19" t="s">
        <v>30</v>
      </c>
      <c r="C26" s="114">
        <f t="shared" si="7"/>
        <v>1740</v>
      </c>
      <c r="D26" s="205">
        <f>[6]staż!D28</f>
        <v>380</v>
      </c>
      <c r="E26" s="389">
        <f t="shared" si="8"/>
        <v>0.21839080459770116</v>
      </c>
      <c r="F26" s="205">
        <f>[6]staż!F28</f>
        <v>449</v>
      </c>
      <c r="G26" s="401">
        <f t="shared" si="9"/>
        <v>0.25804597701149423</v>
      </c>
      <c r="H26" s="205">
        <f>[6]staż!H28</f>
        <v>194</v>
      </c>
      <c r="I26" s="389">
        <f t="shared" si="10"/>
        <v>0.11149425287356322</v>
      </c>
      <c r="J26" s="205">
        <f>[6]staż!J28</f>
        <v>177</v>
      </c>
      <c r="K26" s="389">
        <f t="shared" si="11"/>
        <v>0.10172413793103448</v>
      </c>
      <c r="L26" s="205">
        <f>[6]staż!L28</f>
        <v>83</v>
      </c>
      <c r="M26" s="389">
        <f t="shared" si="12"/>
        <v>4.7701149425287359E-2</v>
      </c>
      <c r="N26" s="205">
        <f>[6]staż!N28</f>
        <v>30</v>
      </c>
      <c r="O26" s="389">
        <f t="shared" si="13"/>
        <v>1.7241379310344827E-2</v>
      </c>
      <c r="P26" s="205">
        <f>[6]staż!P28</f>
        <v>427</v>
      </c>
      <c r="Q26" s="390">
        <f t="shared" si="14"/>
        <v>0.24540229885057471</v>
      </c>
    </row>
    <row r="27" spans="1:17" ht="15.6" customHeight="1">
      <c r="A27" s="238">
        <v>4</v>
      </c>
      <c r="B27" s="19" t="s">
        <v>113</v>
      </c>
      <c r="C27" s="114">
        <f t="shared" si="7"/>
        <v>3813</v>
      </c>
      <c r="D27" s="205">
        <f>[6]staż!D29</f>
        <v>598</v>
      </c>
      <c r="E27" s="389">
        <f t="shared" si="8"/>
        <v>0.15683189089955415</v>
      </c>
      <c r="F27" s="205">
        <f>[6]staż!F29</f>
        <v>847</v>
      </c>
      <c r="G27" s="401">
        <f t="shared" si="9"/>
        <v>0.22213480199318122</v>
      </c>
      <c r="H27" s="205">
        <f>[6]staż!H29</f>
        <v>610</v>
      </c>
      <c r="I27" s="389">
        <f t="shared" si="10"/>
        <v>0.15997901914503015</v>
      </c>
      <c r="J27" s="205">
        <f>[6]staż!J29</f>
        <v>540</v>
      </c>
      <c r="K27" s="389">
        <f t="shared" si="11"/>
        <v>0.14162077104642015</v>
      </c>
      <c r="L27" s="205">
        <f>[6]staż!L29</f>
        <v>267</v>
      </c>
      <c r="M27" s="389">
        <f t="shared" si="12"/>
        <v>7.0023603461841069E-2</v>
      </c>
      <c r="N27" s="205">
        <f>[6]staż!N29</f>
        <v>52</v>
      </c>
      <c r="O27" s="389">
        <f t="shared" si="13"/>
        <v>1.3637555730396014E-2</v>
      </c>
      <c r="P27" s="205">
        <f>[6]staż!P29</f>
        <v>899</v>
      </c>
      <c r="Q27" s="390">
        <f t="shared" si="14"/>
        <v>0.23577235772357724</v>
      </c>
    </row>
    <row r="28" spans="1:17" s="40" customFormat="1" ht="15.6" customHeight="1">
      <c r="A28" s="242">
        <v>5</v>
      </c>
      <c r="B28" s="21" t="s">
        <v>115</v>
      </c>
      <c r="C28" s="114">
        <f t="shared" si="7"/>
        <v>13522</v>
      </c>
      <c r="D28" s="211">
        <f>[6]staż!D30</f>
        <v>2231</v>
      </c>
      <c r="E28" s="391">
        <f t="shared" si="8"/>
        <v>0.16499038603756841</v>
      </c>
      <c r="F28" s="211">
        <f>[6]staż!F30</f>
        <v>2847</v>
      </c>
      <c r="G28" s="402">
        <f t="shared" si="9"/>
        <v>0.21054577725188581</v>
      </c>
      <c r="H28" s="211">
        <f>[6]staż!H30</f>
        <v>1999</v>
      </c>
      <c r="I28" s="391">
        <f t="shared" si="10"/>
        <v>0.14783316077503328</v>
      </c>
      <c r="J28" s="211">
        <f>[6]staż!J30</f>
        <v>2137</v>
      </c>
      <c r="K28" s="391">
        <f t="shared" si="11"/>
        <v>0.15803875166395503</v>
      </c>
      <c r="L28" s="211">
        <f>[6]staż!L30</f>
        <v>1380</v>
      </c>
      <c r="M28" s="391">
        <f t="shared" si="12"/>
        <v>0.10205590888921758</v>
      </c>
      <c r="N28" s="211">
        <f>[6]staż!N30</f>
        <v>383</v>
      </c>
      <c r="O28" s="391">
        <f t="shared" si="13"/>
        <v>2.8324212394616181E-2</v>
      </c>
      <c r="P28" s="211">
        <f>[6]staż!P30</f>
        <v>2545</v>
      </c>
      <c r="Q28" s="392">
        <f t="shared" si="14"/>
        <v>0.18821180298772372</v>
      </c>
    </row>
    <row r="29" spans="1:17" s="40" customFormat="1" ht="15.6" customHeight="1">
      <c r="A29" s="242">
        <v>6</v>
      </c>
      <c r="B29" s="19" t="s">
        <v>31</v>
      </c>
      <c r="C29" s="114">
        <f t="shared" si="7"/>
        <v>10672</v>
      </c>
      <c r="D29" s="205">
        <f>[6]staż!D31</f>
        <v>1697</v>
      </c>
      <c r="E29" s="389">
        <f t="shared" si="8"/>
        <v>0.15901424287856072</v>
      </c>
      <c r="F29" s="205">
        <f>[6]staż!F31</f>
        <v>2475</v>
      </c>
      <c r="G29" s="401">
        <f t="shared" si="9"/>
        <v>0.23191529235382308</v>
      </c>
      <c r="H29" s="205">
        <f>[6]staż!H31</f>
        <v>1705</v>
      </c>
      <c r="I29" s="389">
        <f t="shared" si="10"/>
        <v>0.15976386806596701</v>
      </c>
      <c r="J29" s="205">
        <f>[6]staż!J31</f>
        <v>1588</v>
      </c>
      <c r="K29" s="389">
        <f t="shared" si="11"/>
        <v>0.14880059970014992</v>
      </c>
      <c r="L29" s="205">
        <f>[6]staż!L31</f>
        <v>878</v>
      </c>
      <c r="M29" s="389">
        <f t="shared" si="12"/>
        <v>8.2271364317841086E-2</v>
      </c>
      <c r="N29" s="205">
        <f>[6]staż!N31</f>
        <v>167</v>
      </c>
      <c r="O29" s="389">
        <f t="shared" si="13"/>
        <v>1.5648425787106447E-2</v>
      </c>
      <c r="P29" s="205">
        <f>[6]staż!P31</f>
        <v>2162</v>
      </c>
      <c r="Q29" s="390">
        <f t="shared" si="14"/>
        <v>0.20258620689655171</v>
      </c>
    </row>
    <row r="30" spans="1:17" ht="15.6" customHeight="1">
      <c r="A30" s="238">
        <v>7</v>
      </c>
      <c r="B30" s="19" t="s">
        <v>32</v>
      </c>
      <c r="C30" s="114">
        <f t="shared" si="7"/>
        <v>3716</v>
      </c>
      <c r="D30" s="205">
        <f>[6]staż!D32</f>
        <v>575</v>
      </c>
      <c r="E30" s="389">
        <f t="shared" si="8"/>
        <v>0.15473627556512379</v>
      </c>
      <c r="F30" s="205">
        <f>[6]staż!F32</f>
        <v>1009</v>
      </c>
      <c r="G30" s="401">
        <f t="shared" si="9"/>
        <v>0.27152852529601723</v>
      </c>
      <c r="H30" s="205">
        <f>[6]staż!H32</f>
        <v>617</v>
      </c>
      <c r="I30" s="389">
        <f t="shared" si="10"/>
        <v>0.16603875134553284</v>
      </c>
      <c r="J30" s="205">
        <f>[6]staż!J32</f>
        <v>651</v>
      </c>
      <c r="K30" s="389">
        <f t="shared" si="11"/>
        <v>0.17518837459634015</v>
      </c>
      <c r="L30" s="205">
        <f>[6]staż!L32</f>
        <v>268</v>
      </c>
      <c r="M30" s="389">
        <f t="shared" si="12"/>
        <v>7.2120559741657694E-2</v>
      </c>
      <c r="N30" s="205">
        <f>[6]staż!N32</f>
        <v>56</v>
      </c>
      <c r="O30" s="389">
        <f t="shared" si="13"/>
        <v>1.5069967707212056E-2</v>
      </c>
      <c r="P30" s="205">
        <f>[6]staż!P32</f>
        <v>540</v>
      </c>
      <c r="Q30" s="390">
        <f t="shared" si="14"/>
        <v>0.14531754574811626</v>
      </c>
    </row>
    <row r="31" spans="1:17" ht="15.6" customHeight="1">
      <c r="A31" s="238">
        <v>8</v>
      </c>
      <c r="B31" s="19" t="s">
        <v>33</v>
      </c>
      <c r="C31" s="114">
        <f t="shared" si="7"/>
        <v>1720</v>
      </c>
      <c r="D31" s="205">
        <f>[6]staż!D33</f>
        <v>270</v>
      </c>
      <c r="E31" s="389">
        <f t="shared" si="8"/>
        <v>0.15697674418604651</v>
      </c>
      <c r="F31" s="205">
        <f>[6]staż!F33</f>
        <v>489</v>
      </c>
      <c r="G31" s="401">
        <f t="shared" si="9"/>
        <v>0.28430232558139534</v>
      </c>
      <c r="H31" s="205">
        <f>[6]staż!H33</f>
        <v>229</v>
      </c>
      <c r="I31" s="389">
        <f t="shared" si="10"/>
        <v>0.13313953488372093</v>
      </c>
      <c r="J31" s="205">
        <f>[6]staż!J33</f>
        <v>228</v>
      </c>
      <c r="K31" s="389">
        <f t="shared" si="11"/>
        <v>0.13255813953488371</v>
      </c>
      <c r="L31" s="205">
        <f>[6]staż!L33</f>
        <v>99</v>
      </c>
      <c r="M31" s="389">
        <f t="shared" si="12"/>
        <v>5.7558139534883722E-2</v>
      </c>
      <c r="N31" s="205">
        <f>[6]staż!N33</f>
        <v>35</v>
      </c>
      <c r="O31" s="389">
        <f t="shared" si="13"/>
        <v>2.0348837209302327E-2</v>
      </c>
      <c r="P31" s="205">
        <f>[6]staż!P33</f>
        <v>370</v>
      </c>
      <c r="Q31" s="390">
        <f t="shared" si="14"/>
        <v>0.21511627906976744</v>
      </c>
    </row>
    <row r="32" spans="1:17" ht="18" customHeight="1">
      <c r="A32" s="560" t="s">
        <v>94</v>
      </c>
      <c r="B32" s="561"/>
      <c r="C32" s="72">
        <f>SUM(C33:C36)</f>
        <v>6935</v>
      </c>
      <c r="D32" s="72">
        <f>SUM(D33:D36)</f>
        <v>1582</v>
      </c>
      <c r="E32" s="73">
        <f t="shared" si="8"/>
        <v>0.22811824080749821</v>
      </c>
      <c r="F32" s="72">
        <f>SUM(F33:F36)</f>
        <v>1569</v>
      </c>
      <c r="G32" s="73">
        <f t="shared" si="9"/>
        <v>0.22624369142033166</v>
      </c>
      <c r="H32" s="72">
        <f>SUM(H33:H36)</f>
        <v>946</v>
      </c>
      <c r="I32" s="73">
        <f t="shared" si="10"/>
        <v>0.13640951694304254</v>
      </c>
      <c r="J32" s="72">
        <f>SUM(J33:J36)</f>
        <v>932</v>
      </c>
      <c r="K32" s="73">
        <f t="shared" si="11"/>
        <v>0.13439077144917086</v>
      </c>
      <c r="L32" s="72">
        <f>SUM(L33:L36)</f>
        <v>581</v>
      </c>
      <c r="M32" s="73">
        <f t="shared" si="12"/>
        <v>8.3777937995674123E-2</v>
      </c>
      <c r="N32" s="72">
        <f>SUM(N33:N36)</f>
        <v>206</v>
      </c>
      <c r="O32" s="73">
        <f t="shared" si="13"/>
        <v>2.9704397981254505E-2</v>
      </c>
      <c r="P32" s="72">
        <f>SUM(P33:P36)</f>
        <v>1119</v>
      </c>
      <c r="Q32" s="74">
        <f t="shared" si="14"/>
        <v>0.16135544340302813</v>
      </c>
    </row>
    <row r="33" spans="1:17" ht="15.6" customHeight="1">
      <c r="A33" s="238">
        <v>1</v>
      </c>
      <c r="B33" s="19" t="s">
        <v>121</v>
      </c>
      <c r="C33" s="114">
        <f>SUM(D33+F33+H33+J33+L33+N33+P33)</f>
        <v>1004</v>
      </c>
      <c r="D33" s="205">
        <f>[6]staż!D35</f>
        <v>264</v>
      </c>
      <c r="E33" s="389">
        <f t="shared" si="8"/>
        <v>0.26294820717131473</v>
      </c>
      <c r="F33" s="205">
        <f>[6]staż!F35</f>
        <v>247</v>
      </c>
      <c r="G33" s="401">
        <f t="shared" si="9"/>
        <v>0.24601593625498008</v>
      </c>
      <c r="H33" s="205">
        <f>[6]staż!H35</f>
        <v>114</v>
      </c>
      <c r="I33" s="389">
        <f t="shared" si="10"/>
        <v>0.11354581673306773</v>
      </c>
      <c r="J33" s="205">
        <f>[6]staż!J35</f>
        <v>115</v>
      </c>
      <c r="K33" s="389">
        <f t="shared" si="11"/>
        <v>0.1145418326693227</v>
      </c>
      <c r="L33" s="205">
        <f>[6]staż!L35</f>
        <v>55</v>
      </c>
      <c r="M33" s="389">
        <f t="shared" si="12"/>
        <v>5.4780876494023904E-2</v>
      </c>
      <c r="N33" s="205">
        <f>[6]staż!N35</f>
        <v>25</v>
      </c>
      <c r="O33" s="389">
        <f t="shared" si="13"/>
        <v>2.4900398406374501E-2</v>
      </c>
      <c r="P33" s="205">
        <f>[6]staż!P35</f>
        <v>184</v>
      </c>
      <c r="Q33" s="390">
        <f t="shared" si="14"/>
        <v>0.18326693227091634</v>
      </c>
    </row>
    <row r="34" spans="1:17" s="40" customFormat="1" ht="15.6" customHeight="1">
      <c r="A34" s="242">
        <v>2</v>
      </c>
      <c r="B34" s="21" t="s">
        <v>123</v>
      </c>
      <c r="C34" s="114">
        <f>SUM(D34+F34+H34+J34+L34+N34+P34)</f>
        <v>2243</v>
      </c>
      <c r="D34" s="211">
        <f>[6]staż!D36</f>
        <v>492</v>
      </c>
      <c r="E34" s="391">
        <f t="shared" si="8"/>
        <v>0.21934908604547482</v>
      </c>
      <c r="F34" s="211">
        <f>[6]staż!F36</f>
        <v>473</v>
      </c>
      <c r="G34" s="402">
        <f t="shared" si="9"/>
        <v>0.21087828800713329</v>
      </c>
      <c r="H34" s="211">
        <f>[6]staż!H36</f>
        <v>312</v>
      </c>
      <c r="I34" s="391">
        <f t="shared" si="10"/>
        <v>0.13909942041908158</v>
      </c>
      <c r="J34" s="211">
        <f>[6]staż!J36</f>
        <v>368</v>
      </c>
      <c r="K34" s="391">
        <f t="shared" si="11"/>
        <v>0.16406598305840392</v>
      </c>
      <c r="L34" s="211">
        <f>[6]staż!L36</f>
        <v>232</v>
      </c>
      <c r="M34" s="391">
        <f t="shared" si="12"/>
        <v>0.10343290236290682</v>
      </c>
      <c r="N34" s="211">
        <f>[6]staż!N36</f>
        <v>92</v>
      </c>
      <c r="O34" s="391">
        <f t="shared" si="13"/>
        <v>4.101649576460098E-2</v>
      </c>
      <c r="P34" s="211">
        <f>[6]staż!P36</f>
        <v>274</v>
      </c>
      <c r="Q34" s="392">
        <f t="shared" si="14"/>
        <v>0.12215782434239858</v>
      </c>
    </row>
    <row r="35" spans="1:17" s="40" customFormat="1" ht="15.6" customHeight="1">
      <c r="A35" s="242">
        <v>3</v>
      </c>
      <c r="B35" s="19" t="s">
        <v>34</v>
      </c>
      <c r="C35" s="114">
        <f>SUM(D35+F35+H35+J35+L35+N35+P35)</f>
        <v>2124</v>
      </c>
      <c r="D35" s="205">
        <f>[6]staż!D37</f>
        <v>499</v>
      </c>
      <c r="E35" s="389">
        <f t="shared" si="8"/>
        <v>0.23493408662900189</v>
      </c>
      <c r="F35" s="205">
        <f>[6]staż!F37</f>
        <v>491</v>
      </c>
      <c r="G35" s="401">
        <f t="shared" si="9"/>
        <v>0.23116760828625235</v>
      </c>
      <c r="H35" s="205">
        <f>[6]staż!H37</f>
        <v>305</v>
      </c>
      <c r="I35" s="389">
        <f t="shared" si="10"/>
        <v>0.1435969868173258</v>
      </c>
      <c r="J35" s="205">
        <f>[6]staż!J37</f>
        <v>254</v>
      </c>
      <c r="K35" s="389">
        <f t="shared" si="11"/>
        <v>0.11958568738229755</v>
      </c>
      <c r="L35" s="205">
        <f>[6]staż!L37</f>
        <v>170</v>
      </c>
      <c r="M35" s="389">
        <f t="shared" si="12"/>
        <v>8.0037664783427498E-2</v>
      </c>
      <c r="N35" s="205">
        <f>[6]staż!N37</f>
        <v>53</v>
      </c>
      <c r="O35" s="389">
        <f t="shared" si="13"/>
        <v>2.4952919020715631E-2</v>
      </c>
      <c r="P35" s="205">
        <f>[6]staż!P37</f>
        <v>352</v>
      </c>
      <c r="Q35" s="390">
        <f t="shared" si="14"/>
        <v>0.16572504708097929</v>
      </c>
    </row>
    <row r="36" spans="1:17" ht="15.6" customHeight="1">
      <c r="A36" s="238">
        <v>4</v>
      </c>
      <c r="B36" s="19" t="s">
        <v>35</v>
      </c>
      <c r="C36" s="114">
        <f>SUM(D36+F36+H36+J36+L36+N36+P36)</f>
        <v>1564</v>
      </c>
      <c r="D36" s="205">
        <f>[6]staż!D38</f>
        <v>327</v>
      </c>
      <c r="E36" s="389">
        <f t="shared" si="8"/>
        <v>0.20907928388746802</v>
      </c>
      <c r="F36" s="205">
        <f>[6]staż!F38</f>
        <v>358</v>
      </c>
      <c r="G36" s="401">
        <f t="shared" si="9"/>
        <v>0.2289002557544757</v>
      </c>
      <c r="H36" s="205">
        <f>[6]staż!H38</f>
        <v>215</v>
      </c>
      <c r="I36" s="389">
        <f t="shared" si="10"/>
        <v>0.13746803069053709</v>
      </c>
      <c r="J36" s="205">
        <f>[6]staż!J38</f>
        <v>195</v>
      </c>
      <c r="K36" s="389">
        <f t="shared" si="11"/>
        <v>0.12468030690537084</v>
      </c>
      <c r="L36" s="205">
        <f>[6]staż!L38</f>
        <v>124</v>
      </c>
      <c r="M36" s="389">
        <f t="shared" si="12"/>
        <v>7.9283887468030695E-2</v>
      </c>
      <c r="N36" s="205">
        <f>[6]staż!N38</f>
        <v>36</v>
      </c>
      <c r="O36" s="389">
        <f t="shared" si="13"/>
        <v>2.3017902813299233E-2</v>
      </c>
      <c r="P36" s="205">
        <f>[6]staż!P38</f>
        <v>309</v>
      </c>
      <c r="Q36" s="390">
        <f t="shared" si="14"/>
        <v>0.19757033248081843</v>
      </c>
    </row>
    <row r="37" spans="1:17" ht="18" customHeight="1">
      <c r="A37" s="658" t="s">
        <v>95</v>
      </c>
      <c r="B37" s="659"/>
      <c r="C37" s="72">
        <f>SUM(C38:C54)</f>
        <v>78266</v>
      </c>
      <c r="D37" s="72">
        <f>SUM(D38:D54)</f>
        <v>13925</v>
      </c>
      <c r="E37" s="73">
        <f t="shared" si="8"/>
        <v>0.17791889198374775</v>
      </c>
      <c r="F37" s="72">
        <f>SUM(F38:F54)</f>
        <v>14579</v>
      </c>
      <c r="G37" s="73">
        <f t="shared" si="9"/>
        <v>0.18627501086039916</v>
      </c>
      <c r="H37" s="72">
        <f>SUM(H38:H54)</f>
        <v>12084</v>
      </c>
      <c r="I37" s="73">
        <f t="shared" si="10"/>
        <v>0.15439654511537576</v>
      </c>
      <c r="J37" s="72">
        <f>SUM(J38:J54)</f>
        <v>13435</v>
      </c>
      <c r="K37" s="73">
        <f t="shared" si="11"/>
        <v>0.17165819129634835</v>
      </c>
      <c r="L37" s="72">
        <f>SUM(L38:L54)</f>
        <v>10210</v>
      </c>
      <c r="M37" s="73">
        <f t="shared" si="12"/>
        <v>0.13045255922111773</v>
      </c>
      <c r="N37" s="72">
        <f>SUM(N38:N54)</f>
        <v>3964</v>
      </c>
      <c r="O37" s="73">
        <f t="shared" si="13"/>
        <v>5.0647790867043158E-2</v>
      </c>
      <c r="P37" s="72">
        <f>SUM(P38:P54)</f>
        <v>10069</v>
      </c>
      <c r="Q37" s="74">
        <f t="shared" si="14"/>
        <v>0.1286510106559681</v>
      </c>
    </row>
    <row r="38" spans="1:17" ht="15.6" customHeight="1">
      <c r="A38" s="238">
        <v>1</v>
      </c>
      <c r="B38" s="23" t="s">
        <v>36</v>
      </c>
      <c r="C38" s="114">
        <f t="shared" ref="C38:C54" si="15">SUM(D38+F38+H38+J38+L38+N38+P38)</f>
        <v>4211</v>
      </c>
      <c r="D38" s="205">
        <f>[6]staż!D40</f>
        <v>685</v>
      </c>
      <c r="E38" s="389">
        <f t="shared" si="8"/>
        <v>0.16266919971503205</v>
      </c>
      <c r="F38" s="205">
        <f>[6]staż!F40</f>
        <v>985</v>
      </c>
      <c r="G38" s="401">
        <f t="shared" si="9"/>
        <v>0.23391118499168845</v>
      </c>
      <c r="H38" s="205">
        <f>[6]staż!H40</f>
        <v>634</v>
      </c>
      <c r="I38" s="389">
        <f t="shared" si="10"/>
        <v>0.15055806221800047</v>
      </c>
      <c r="J38" s="205">
        <f>[6]staż!J40</f>
        <v>611</v>
      </c>
      <c r="K38" s="389">
        <f t="shared" si="11"/>
        <v>0.14509617668012348</v>
      </c>
      <c r="L38" s="205">
        <f>[6]staż!L40</f>
        <v>369</v>
      </c>
      <c r="M38" s="389">
        <f t="shared" si="12"/>
        <v>8.7627641890287336E-2</v>
      </c>
      <c r="N38" s="205">
        <f>[6]staż!N40</f>
        <v>125</v>
      </c>
      <c r="O38" s="389">
        <f t="shared" si="13"/>
        <v>2.9684160531940156E-2</v>
      </c>
      <c r="P38" s="205">
        <f>[6]staż!P40</f>
        <v>802</v>
      </c>
      <c r="Q38" s="390">
        <f t="shared" si="14"/>
        <v>0.19045357397292806</v>
      </c>
    </row>
    <row r="39" spans="1:17" ht="15.6" customHeight="1">
      <c r="A39" s="238">
        <v>2</v>
      </c>
      <c r="B39" s="23" t="s">
        <v>37</v>
      </c>
      <c r="C39" s="114">
        <f t="shared" si="15"/>
        <v>1281</v>
      </c>
      <c r="D39" s="205">
        <f>[6]staż!D41</f>
        <v>234</v>
      </c>
      <c r="E39" s="389">
        <f t="shared" si="8"/>
        <v>0.18266978922716628</v>
      </c>
      <c r="F39" s="205">
        <f>[6]staż!F41</f>
        <v>259</v>
      </c>
      <c r="G39" s="401">
        <f t="shared" si="9"/>
        <v>0.20218579234972678</v>
      </c>
      <c r="H39" s="205">
        <f>[6]staż!H41</f>
        <v>171</v>
      </c>
      <c r="I39" s="389">
        <f t="shared" si="10"/>
        <v>0.13348946135831383</v>
      </c>
      <c r="J39" s="205">
        <f>[6]staż!J41</f>
        <v>246</v>
      </c>
      <c r="K39" s="389">
        <f t="shared" si="11"/>
        <v>0.19203747072599531</v>
      </c>
      <c r="L39" s="205">
        <f>[6]staż!L41</f>
        <v>159</v>
      </c>
      <c r="M39" s="389">
        <f t="shared" si="12"/>
        <v>0.12412177985948478</v>
      </c>
      <c r="N39" s="205">
        <f>[6]staż!N41</f>
        <v>71</v>
      </c>
      <c r="O39" s="389">
        <f t="shared" si="13"/>
        <v>5.5425448868071818E-2</v>
      </c>
      <c r="P39" s="205">
        <f>[6]staż!P41</f>
        <v>141</v>
      </c>
      <c r="Q39" s="390">
        <f t="shared" si="14"/>
        <v>0.11007025761124122</v>
      </c>
    </row>
    <row r="40" spans="1:17" ht="15.6" customHeight="1">
      <c r="A40" s="238">
        <v>3</v>
      </c>
      <c r="B40" s="23" t="s">
        <v>38</v>
      </c>
      <c r="C40" s="114">
        <f t="shared" si="15"/>
        <v>1175</v>
      </c>
      <c r="D40" s="205">
        <f>[6]staż!D42</f>
        <v>179</v>
      </c>
      <c r="E40" s="389">
        <f t="shared" si="8"/>
        <v>0.1523404255319149</v>
      </c>
      <c r="F40" s="205">
        <f>[6]staż!F42</f>
        <v>209</v>
      </c>
      <c r="G40" s="401">
        <f t="shared" si="9"/>
        <v>0.17787234042553191</v>
      </c>
      <c r="H40" s="205">
        <f>[6]staż!H42</f>
        <v>180</v>
      </c>
      <c r="I40" s="389">
        <f t="shared" si="10"/>
        <v>0.15319148936170213</v>
      </c>
      <c r="J40" s="205">
        <f>[6]staż!J42</f>
        <v>181</v>
      </c>
      <c r="K40" s="389">
        <f t="shared" si="11"/>
        <v>0.15404255319148935</v>
      </c>
      <c r="L40" s="205">
        <f>[6]staż!L42</f>
        <v>135</v>
      </c>
      <c r="M40" s="389">
        <f t="shared" si="12"/>
        <v>0.1148936170212766</v>
      </c>
      <c r="N40" s="205">
        <f>[6]staż!N42</f>
        <v>77</v>
      </c>
      <c r="O40" s="389">
        <f t="shared" si="13"/>
        <v>6.5531914893617024E-2</v>
      </c>
      <c r="P40" s="205">
        <f>[6]staż!P42</f>
        <v>214</v>
      </c>
      <c r="Q40" s="390">
        <f t="shared" si="14"/>
        <v>0.18212765957446808</v>
      </c>
    </row>
    <row r="41" spans="1:17" ht="15.6" customHeight="1">
      <c r="A41" s="238">
        <v>4</v>
      </c>
      <c r="B41" s="23" t="s">
        <v>39</v>
      </c>
      <c r="C41" s="114">
        <f t="shared" si="15"/>
        <v>3104</v>
      </c>
      <c r="D41" s="205">
        <f>[6]staż!D43</f>
        <v>515</v>
      </c>
      <c r="E41" s="389">
        <f t="shared" si="8"/>
        <v>0.16591494845360824</v>
      </c>
      <c r="F41" s="205">
        <f>[6]staż!F43</f>
        <v>541</v>
      </c>
      <c r="G41" s="401">
        <f t="shared" si="9"/>
        <v>0.17429123711340205</v>
      </c>
      <c r="H41" s="205">
        <f>[6]staż!H43</f>
        <v>527</v>
      </c>
      <c r="I41" s="389">
        <f t="shared" si="10"/>
        <v>0.16978092783505155</v>
      </c>
      <c r="J41" s="205">
        <f>[6]staż!J43</f>
        <v>589</v>
      </c>
      <c r="K41" s="389">
        <f t="shared" si="11"/>
        <v>0.18975515463917525</v>
      </c>
      <c r="L41" s="205">
        <f>[6]staż!L43</f>
        <v>411</v>
      </c>
      <c r="M41" s="389">
        <f t="shared" si="12"/>
        <v>0.13240979381443299</v>
      </c>
      <c r="N41" s="205">
        <f>[6]staż!N43</f>
        <v>114</v>
      </c>
      <c r="O41" s="389">
        <f t="shared" si="13"/>
        <v>3.6726804123711342E-2</v>
      </c>
      <c r="P41" s="205">
        <f>[6]staż!P43</f>
        <v>407</v>
      </c>
      <c r="Q41" s="390">
        <f t="shared" si="14"/>
        <v>0.13112113402061856</v>
      </c>
    </row>
    <row r="42" spans="1:17" ht="15.6" customHeight="1">
      <c r="A42" s="238">
        <v>5</v>
      </c>
      <c r="B42" s="23" t="s">
        <v>70</v>
      </c>
      <c r="C42" s="114">
        <f t="shared" si="15"/>
        <v>2849</v>
      </c>
      <c r="D42" s="205">
        <f>[6]staż!D44</f>
        <v>438</v>
      </c>
      <c r="E42" s="389">
        <f t="shared" si="8"/>
        <v>0.15373815373815375</v>
      </c>
      <c r="F42" s="205">
        <f>[6]staż!F44</f>
        <v>534</v>
      </c>
      <c r="G42" s="401">
        <f t="shared" si="9"/>
        <v>0.18743418743418744</v>
      </c>
      <c r="H42" s="205">
        <f>[6]staż!H44</f>
        <v>462</v>
      </c>
      <c r="I42" s="389">
        <f t="shared" si="10"/>
        <v>0.16216216216216217</v>
      </c>
      <c r="J42" s="205">
        <f>[6]staż!J44</f>
        <v>532</v>
      </c>
      <c r="K42" s="389">
        <f t="shared" si="11"/>
        <v>0.18673218673218672</v>
      </c>
      <c r="L42" s="205">
        <f>[6]staż!L44</f>
        <v>405</v>
      </c>
      <c r="M42" s="389">
        <f t="shared" si="12"/>
        <v>0.14215514215514216</v>
      </c>
      <c r="N42" s="205">
        <f>[6]staż!N44</f>
        <v>163</v>
      </c>
      <c r="O42" s="389">
        <f t="shared" si="13"/>
        <v>5.7213057213057215E-2</v>
      </c>
      <c r="P42" s="205">
        <f>[6]staż!P44</f>
        <v>315</v>
      </c>
      <c r="Q42" s="390">
        <f t="shared" si="14"/>
        <v>0.11056511056511056</v>
      </c>
    </row>
    <row r="43" spans="1:17" ht="15.6" customHeight="1">
      <c r="A43" s="238">
        <v>6</v>
      </c>
      <c r="B43" s="23" t="s">
        <v>40</v>
      </c>
      <c r="C43" s="114">
        <f t="shared" si="15"/>
        <v>2327</v>
      </c>
      <c r="D43" s="205">
        <f>[6]staż!D45</f>
        <v>469</v>
      </c>
      <c r="E43" s="389">
        <f t="shared" si="8"/>
        <v>0.20154705629565964</v>
      </c>
      <c r="F43" s="205">
        <f>[6]staż!F45</f>
        <v>484</v>
      </c>
      <c r="G43" s="401">
        <f t="shared" si="9"/>
        <v>0.20799312419424151</v>
      </c>
      <c r="H43" s="205">
        <f>[6]staż!H45</f>
        <v>369</v>
      </c>
      <c r="I43" s="389">
        <f t="shared" si="10"/>
        <v>0.15857327030511387</v>
      </c>
      <c r="J43" s="205">
        <f>[6]staż!J45</f>
        <v>353</v>
      </c>
      <c r="K43" s="389">
        <f t="shared" si="11"/>
        <v>0.15169746454662655</v>
      </c>
      <c r="L43" s="205">
        <f>[6]staż!L45</f>
        <v>261</v>
      </c>
      <c r="M43" s="389">
        <f t="shared" si="12"/>
        <v>0.11216158143532445</v>
      </c>
      <c r="N43" s="205">
        <f>[6]staż!N45</f>
        <v>72</v>
      </c>
      <c r="O43" s="389">
        <f t="shared" si="13"/>
        <v>3.0941125913192952E-2</v>
      </c>
      <c r="P43" s="205">
        <f>[6]staż!P45</f>
        <v>319</v>
      </c>
      <c r="Q43" s="390">
        <f t="shared" si="14"/>
        <v>0.137086377309841</v>
      </c>
    </row>
    <row r="44" spans="1:17" ht="15.6" customHeight="1">
      <c r="A44" s="238">
        <v>7</v>
      </c>
      <c r="B44" s="23" t="s">
        <v>41</v>
      </c>
      <c r="C44" s="114">
        <f t="shared" si="15"/>
        <v>2595</v>
      </c>
      <c r="D44" s="205">
        <f>[6]staż!D46</f>
        <v>438</v>
      </c>
      <c r="E44" s="389">
        <f t="shared" si="8"/>
        <v>0.16878612716763006</v>
      </c>
      <c r="F44" s="205">
        <f>[6]staż!F46</f>
        <v>511</v>
      </c>
      <c r="G44" s="401">
        <f t="shared" si="9"/>
        <v>0.19691714836223506</v>
      </c>
      <c r="H44" s="205">
        <f>[6]staż!H46</f>
        <v>409</v>
      </c>
      <c r="I44" s="389">
        <f t="shared" si="10"/>
        <v>0.15761078998073219</v>
      </c>
      <c r="J44" s="205">
        <f>[6]staż!J46</f>
        <v>478</v>
      </c>
      <c r="K44" s="389">
        <f t="shared" si="11"/>
        <v>0.18420038535645472</v>
      </c>
      <c r="L44" s="205">
        <f>[6]staż!L46</f>
        <v>336</v>
      </c>
      <c r="M44" s="389">
        <f t="shared" si="12"/>
        <v>0.12947976878612716</v>
      </c>
      <c r="N44" s="205">
        <f>[6]staż!N46</f>
        <v>142</v>
      </c>
      <c r="O44" s="389">
        <f t="shared" si="13"/>
        <v>5.4720616570327556E-2</v>
      </c>
      <c r="P44" s="205">
        <f>[6]staż!P46</f>
        <v>281</v>
      </c>
      <c r="Q44" s="390">
        <f t="shared" si="14"/>
        <v>0.10828516377649326</v>
      </c>
    </row>
    <row r="45" spans="1:17" ht="15.6" customHeight="1">
      <c r="A45" s="238">
        <v>8</v>
      </c>
      <c r="B45" s="23" t="s">
        <v>42</v>
      </c>
      <c r="C45" s="114">
        <f t="shared" si="15"/>
        <v>4080</v>
      </c>
      <c r="D45" s="205">
        <f>[6]staż!D47</f>
        <v>379</v>
      </c>
      <c r="E45" s="389">
        <f t="shared" si="8"/>
        <v>9.2892156862745101E-2</v>
      </c>
      <c r="F45" s="205">
        <f>[6]staż!F47</f>
        <v>719</v>
      </c>
      <c r="G45" s="401">
        <f t="shared" si="9"/>
        <v>0.17622549019607844</v>
      </c>
      <c r="H45" s="205">
        <f>[6]staż!H47</f>
        <v>670</v>
      </c>
      <c r="I45" s="389">
        <f t="shared" si="10"/>
        <v>0.1642156862745098</v>
      </c>
      <c r="J45" s="205">
        <f>[6]staż!J47</f>
        <v>791</v>
      </c>
      <c r="K45" s="389">
        <f t="shared" si="11"/>
        <v>0.19387254901960785</v>
      </c>
      <c r="L45" s="205">
        <f>[6]staż!L47</f>
        <v>574</v>
      </c>
      <c r="M45" s="389">
        <f t="shared" si="12"/>
        <v>0.14068627450980392</v>
      </c>
      <c r="N45" s="205">
        <f>[6]staż!N47</f>
        <v>271</v>
      </c>
      <c r="O45" s="389">
        <f t="shared" si="13"/>
        <v>6.642156862745098E-2</v>
      </c>
      <c r="P45" s="205">
        <f>[6]staż!P47</f>
        <v>676</v>
      </c>
      <c r="Q45" s="390">
        <f t="shared" si="14"/>
        <v>0.16568627450980392</v>
      </c>
    </row>
    <row r="46" spans="1:17" ht="15.6" customHeight="1">
      <c r="A46" s="238">
        <v>9</v>
      </c>
      <c r="B46" s="23" t="s">
        <v>43</v>
      </c>
      <c r="C46" s="114">
        <f t="shared" si="15"/>
        <v>3412</v>
      </c>
      <c r="D46" s="205">
        <f>[6]staż!D48</f>
        <v>412</v>
      </c>
      <c r="E46" s="389">
        <f t="shared" si="8"/>
        <v>0.12075029308323564</v>
      </c>
      <c r="F46" s="205">
        <f>[6]staż!F48</f>
        <v>580</v>
      </c>
      <c r="G46" s="401">
        <f t="shared" si="9"/>
        <v>0.16998827667057445</v>
      </c>
      <c r="H46" s="205">
        <f>[6]staż!H48</f>
        <v>557</v>
      </c>
      <c r="I46" s="389">
        <f t="shared" si="10"/>
        <v>0.16324736225087924</v>
      </c>
      <c r="J46" s="205">
        <f>[6]staż!J48</f>
        <v>602</v>
      </c>
      <c r="K46" s="389">
        <f t="shared" si="11"/>
        <v>0.17643610785463071</v>
      </c>
      <c r="L46" s="205">
        <f>[6]staż!L48</f>
        <v>496</v>
      </c>
      <c r="M46" s="389">
        <f t="shared" si="12"/>
        <v>0.14536928487690504</v>
      </c>
      <c r="N46" s="205">
        <f>[6]staż!N48</f>
        <v>215</v>
      </c>
      <c r="O46" s="389">
        <f t="shared" si="13"/>
        <v>6.3012895662368118E-2</v>
      </c>
      <c r="P46" s="205">
        <f>[6]staż!P48</f>
        <v>550</v>
      </c>
      <c r="Q46" s="390">
        <f t="shared" si="14"/>
        <v>0.1611957796014068</v>
      </c>
    </row>
    <row r="47" spans="1:17" ht="15.6" customHeight="1">
      <c r="A47" s="238">
        <v>10</v>
      </c>
      <c r="B47" s="23" t="s">
        <v>44</v>
      </c>
      <c r="C47" s="114">
        <f t="shared" si="15"/>
        <v>3663</v>
      </c>
      <c r="D47" s="205">
        <f>[6]staż!D49</f>
        <v>616</v>
      </c>
      <c r="E47" s="389">
        <f t="shared" si="8"/>
        <v>0.16816816816816818</v>
      </c>
      <c r="F47" s="205">
        <f>[6]staż!F49</f>
        <v>885</v>
      </c>
      <c r="G47" s="401">
        <f t="shared" si="9"/>
        <v>0.24160524160524161</v>
      </c>
      <c r="H47" s="205">
        <f>[6]staż!H49</f>
        <v>588</v>
      </c>
      <c r="I47" s="389">
        <f t="shared" si="10"/>
        <v>0.16052416052416052</v>
      </c>
      <c r="J47" s="205">
        <f>[6]staż!J49</f>
        <v>515</v>
      </c>
      <c r="K47" s="389">
        <f t="shared" si="11"/>
        <v>0.14059514059514058</v>
      </c>
      <c r="L47" s="205">
        <f>[6]staż!L49</f>
        <v>215</v>
      </c>
      <c r="M47" s="389">
        <f t="shared" si="12"/>
        <v>5.8695058695058692E-2</v>
      </c>
      <c r="N47" s="205">
        <f>[6]staż!N49</f>
        <v>67</v>
      </c>
      <c r="O47" s="389">
        <f t="shared" si="13"/>
        <v>1.8291018291018292E-2</v>
      </c>
      <c r="P47" s="205">
        <f>[6]staż!P49</f>
        <v>777</v>
      </c>
      <c r="Q47" s="390">
        <f t="shared" si="14"/>
        <v>0.21212121212121213</v>
      </c>
    </row>
    <row r="48" spans="1:17" ht="15.6" customHeight="1">
      <c r="A48" s="238">
        <v>11</v>
      </c>
      <c r="B48" s="23" t="s">
        <v>45</v>
      </c>
      <c r="C48" s="114">
        <f t="shared" si="15"/>
        <v>2524</v>
      </c>
      <c r="D48" s="205">
        <f>[6]staż!D50</f>
        <v>346</v>
      </c>
      <c r="E48" s="389">
        <f t="shared" si="8"/>
        <v>0.13708399366085577</v>
      </c>
      <c r="F48" s="205">
        <f>[6]staż!F50</f>
        <v>478</v>
      </c>
      <c r="G48" s="401">
        <f t="shared" si="9"/>
        <v>0.18938193343898574</v>
      </c>
      <c r="H48" s="205">
        <f>[6]staż!H50</f>
        <v>378</v>
      </c>
      <c r="I48" s="389">
        <f t="shared" si="10"/>
        <v>0.14976228209191758</v>
      </c>
      <c r="J48" s="205">
        <f>[6]staż!J50</f>
        <v>403</v>
      </c>
      <c r="K48" s="389">
        <f t="shared" si="11"/>
        <v>0.15966719492868461</v>
      </c>
      <c r="L48" s="205">
        <f>[6]staż!L50</f>
        <v>267</v>
      </c>
      <c r="M48" s="389">
        <f t="shared" si="12"/>
        <v>0.10578446909667195</v>
      </c>
      <c r="N48" s="205">
        <f>[6]staż!N50</f>
        <v>78</v>
      </c>
      <c r="O48" s="389">
        <f t="shared" si="13"/>
        <v>3.0903328050713153E-2</v>
      </c>
      <c r="P48" s="205">
        <f>[6]staż!P50</f>
        <v>574</v>
      </c>
      <c r="Q48" s="390">
        <f t="shared" si="14"/>
        <v>0.22741679873217116</v>
      </c>
    </row>
    <row r="49" spans="1:17" s="40" customFormat="1" ht="15.6" customHeight="1">
      <c r="A49" s="242">
        <v>12</v>
      </c>
      <c r="B49" s="124" t="s">
        <v>81</v>
      </c>
      <c r="C49" s="114">
        <f t="shared" si="15"/>
        <v>30431</v>
      </c>
      <c r="D49" s="211">
        <f>[6]staż!D51</f>
        <v>6458</v>
      </c>
      <c r="E49" s="391">
        <f t="shared" si="8"/>
        <v>0.21221780421280931</v>
      </c>
      <c r="F49" s="211">
        <f>[6]staż!F51</f>
        <v>5087</v>
      </c>
      <c r="G49" s="402">
        <f t="shared" si="9"/>
        <v>0.16716506194341296</v>
      </c>
      <c r="H49" s="211">
        <f>[6]staż!H51</f>
        <v>4469</v>
      </c>
      <c r="I49" s="391">
        <f t="shared" si="10"/>
        <v>0.14685682363379449</v>
      </c>
      <c r="J49" s="211">
        <f>[6]staż!J51</f>
        <v>5272</v>
      </c>
      <c r="K49" s="391">
        <f t="shared" si="11"/>
        <v>0.17324438894548322</v>
      </c>
      <c r="L49" s="211">
        <f>[6]staż!L51</f>
        <v>4651</v>
      </c>
      <c r="M49" s="391">
        <f t="shared" si="12"/>
        <v>0.15283756695475009</v>
      </c>
      <c r="N49" s="211">
        <f>[6]staż!N51</f>
        <v>1907</v>
      </c>
      <c r="O49" s="391">
        <f t="shared" si="13"/>
        <v>6.2666359961880982E-2</v>
      </c>
      <c r="P49" s="211">
        <f>[6]staż!P51</f>
        <v>2587</v>
      </c>
      <c r="Q49" s="392">
        <f t="shared" si="14"/>
        <v>8.5011994347868949E-2</v>
      </c>
    </row>
    <row r="50" spans="1:17" ht="15.6" customHeight="1">
      <c r="A50" s="238">
        <v>13</v>
      </c>
      <c r="B50" s="23" t="s">
        <v>46</v>
      </c>
      <c r="C50" s="114">
        <f t="shared" si="15"/>
        <v>1638</v>
      </c>
      <c r="D50" s="205">
        <f>[6]staż!D52</f>
        <v>221</v>
      </c>
      <c r="E50" s="389">
        <f t="shared" si="8"/>
        <v>0.13492063492063491</v>
      </c>
      <c r="F50" s="205">
        <f>[6]staż!F52</f>
        <v>235</v>
      </c>
      <c r="G50" s="401">
        <f t="shared" si="9"/>
        <v>0.14346764346764346</v>
      </c>
      <c r="H50" s="205">
        <f>[6]staż!H52</f>
        <v>235</v>
      </c>
      <c r="I50" s="389">
        <f t="shared" si="10"/>
        <v>0.14346764346764346</v>
      </c>
      <c r="J50" s="205">
        <f>[6]staż!J52</f>
        <v>353</v>
      </c>
      <c r="K50" s="389">
        <f t="shared" si="11"/>
        <v>0.21550671550671552</v>
      </c>
      <c r="L50" s="205">
        <f>[6]staż!L52</f>
        <v>277</v>
      </c>
      <c r="M50" s="389">
        <f t="shared" si="12"/>
        <v>0.16910866910866912</v>
      </c>
      <c r="N50" s="205">
        <f>[6]staż!N52</f>
        <v>141</v>
      </c>
      <c r="O50" s="389">
        <f t="shared" si="13"/>
        <v>8.608058608058608E-2</v>
      </c>
      <c r="P50" s="205">
        <f>[6]staż!P52</f>
        <v>176</v>
      </c>
      <c r="Q50" s="390">
        <f t="shared" si="14"/>
        <v>0.10744810744810745</v>
      </c>
    </row>
    <row r="51" spans="1:17" ht="15.6" customHeight="1">
      <c r="A51" s="238">
        <v>14</v>
      </c>
      <c r="B51" s="23" t="s">
        <v>47</v>
      </c>
      <c r="C51" s="114">
        <f t="shared" si="15"/>
        <v>2269</v>
      </c>
      <c r="D51" s="205">
        <f>[6]staż!D53</f>
        <v>378</v>
      </c>
      <c r="E51" s="389">
        <f t="shared" si="8"/>
        <v>0.16659321286910533</v>
      </c>
      <c r="F51" s="205">
        <f>[6]staż!F53</f>
        <v>553</v>
      </c>
      <c r="G51" s="401">
        <f t="shared" si="9"/>
        <v>0.24371970030850595</v>
      </c>
      <c r="H51" s="205">
        <f>[6]staż!H53</f>
        <v>358</v>
      </c>
      <c r="I51" s="389">
        <f t="shared" si="10"/>
        <v>0.15777875716174528</v>
      </c>
      <c r="J51" s="205">
        <f>[6]staż!J53</f>
        <v>411</v>
      </c>
      <c r="K51" s="389">
        <f t="shared" si="11"/>
        <v>0.18113706478624944</v>
      </c>
      <c r="L51" s="205">
        <f>[6]staż!L53</f>
        <v>181</v>
      </c>
      <c r="M51" s="389">
        <f t="shared" si="12"/>
        <v>7.9770824151608632E-2</v>
      </c>
      <c r="N51" s="205">
        <f>[6]staż!N53</f>
        <v>63</v>
      </c>
      <c r="O51" s="389">
        <f t="shared" si="13"/>
        <v>2.7765535478184222E-2</v>
      </c>
      <c r="P51" s="205">
        <f>[6]staż!P53</f>
        <v>325</v>
      </c>
      <c r="Q51" s="390">
        <f t="shared" si="14"/>
        <v>0.14323490524460114</v>
      </c>
    </row>
    <row r="52" spans="1:17" ht="15.6" customHeight="1">
      <c r="A52" s="238">
        <v>15</v>
      </c>
      <c r="B52" s="23" t="s">
        <v>48</v>
      </c>
      <c r="C52" s="114">
        <f t="shared" si="15"/>
        <v>7820</v>
      </c>
      <c r="D52" s="205">
        <f>[6]staż!D54</f>
        <v>1125</v>
      </c>
      <c r="E52" s="389">
        <f t="shared" si="8"/>
        <v>0.14386189258312021</v>
      </c>
      <c r="F52" s="205">
        <f>[6]staż!F54</f>
        <v>1500</v>
      </c>
      <c r="G52" s="401">
        <f t="shared" si="9"/>
        <v>0.1918158567774936</v>
      </c>
      <c r="H52" s="205">
        <f>[6]staż!H54</f>
        <v>1342</v>
      </c>
      <c r="I52" s="389">
        <f t="shared" si="10"/>
        <v>0.17161125319693094</v>
      </c>
      <c r="J52" s="205">
        <f>[6]staż!J54</f>
        <v>1294</v>
      </c>
      <c r="K52" s="389">
        <f t="shared" si="11"/>
        <v>0.16547314578005115</v>
      </c>
      <c r="L52" s="205">
        <f>[6]staż!L54</f>
        <v>1020</v>
      </c>
      <c r="M52" s="389">
        <f t="shared" si="12"/>
        <v>0.13043478260869565</v>
      </c>
      <c r="N52" s="205">
        <f>[6]staż!N54</f>
        <v>289</v>
      </c>
      <c r="O52" s="389">
        <f t="shared" si="13"/>
        <v>3.6956521739130437E-2</v>
      </c>
      <c r="P52" s="205">
        <f>[6]staż!P54</f>
        <v>1250</v>
      </c>
      <c r="Q52" s="390">
        <f t="shared" si="14"/>
        <v>0.15984654731457801</v>
      </c>
    </row>
    <row r="53" spans="1:17" ht="15.6" customHeight="1">
      <c r="A53" s="238">
        <v>16</v>
      </c>
      <c r="B53" s="23" t="s">
        <v>49</v>
      </c>
      <c r="C53" s="114">
        <f t="shared" si="15"/>
        <v>1735</v>
      </c>
      <c r="D53" s="205">
        <f>[6]staż!D55</f>
        <v>331</v>
      </c>
      <c r="E53" s="389">
        <f t="shared" si="8"/>
        <v>0.19077809798270892</v>
      </c>
      <c r="F53" s="205">
        <f>[6]staż!F55</f>
        <v>375</v>
      </c>
      <c r="G53" s="401">
        <f t="shared" si="9"/>
        <v>0.21613832853025935</v>
      </c>
      <c r="H53" s="205">
        <f>[6]staż!H55</f>
        <v>268</v>
      </c>
      <c r="I53" s="389">
        <f t="shared" si="10"/>
        <v>0.15446685878962535</v>
      </c>
      <c r="J53" s="205">
        <f>[6]staż!J55</f>
        <v>234</v>
      </c>
      <c r="K53" s="389">
        <f t="shared" si="11"/>
        <v>0.13487031700288185</v>
      </c>
      <c r="L53" s="205">
        <f>[6]staż!L55</f>
        <v>142</v>
      </c>
      <c r="M53" s="389">
        <f t="shared" si="12"/>
        <v>8.184438040345822E-2</v>
      </c>
      <c r="N53" s="205">
        <f>[6]staż!N55</f>
        <v>43</v>
      </c>
      <c r="O53" s="389">
        <f t="shared" si="13"/>
        <v>2.4783861671469742E-2</v>
      </c>
      <c r="P53" s="205">
        <f>[6]staż!P55</f>
        <v>342</v>
      </c>
      <c r="Q53" s="390">
        <f t="shared" si="14"/>
        <v>0.19711815561959653</v>
      </c>
    </row>
    <row r="54" spans="1:17" ht="15.6" customHeight="1" thickBot="1">
      <c r="A54" s="249">
        <v>17</v>
      </c>
      <c r="B54" s="403" t="s">
        <v>50</v>
      </c>
      <c r="C54" s="404">
        <f t="shared" si="15"/>
        <v>3152</v>
      </c>
      <c r="D54" s="207">
        <f>[6]staż!D56</f>
        <v>701</v>
      </c>
      <c r="E54" s="395">
        <f t="shared" si="8"/>
        <v>0.22239847715736041</v>
      </c>
      <c r="F54" s="207">
        <f>[6]staż!F56</f>
        <v>644</v>
      </c>
      <c r="G54" s="405">
        <f t="shared" si="9"/>
        <v>0.20431472081218274</v>
      </c>
      <c r="H54" s="207">
        <f>[6]staż!H56</f>
        <v>467</v>
      </c>
      <c r="I54" s="395">
        <f t="shared" si="10"/>
        <v>0.14815989847715735</v>
      </c>
      <c r="J54" s="207">
        <f>[6]staż!J56</f>
        <v>570</v>
      </c>
      <c r="K54" s="395">
        <f t="shared" si="11"/>
        <v>0.18083756345177665</v>
      </c>
      <c r="L54" s="207">
        <f>[6]staż!L56</f>
        <v>311</v>
      </c>
      <c r="M54" s="395">
        <f t="shared" si="12"/>
        <v>9.8667512690355327E-2</v>
      </c>
      <c r="N54" s="207">
        <f>[6]staż!N56</f>
        <v>126</v>
      </c>
      <c r="O54" s="395">
        <f t="shared" si="13"/>
        <v>3.9974619289340103E-2</v>
      </c>
      <c r="P54" s="207">
        <f>[6]staż!P56</f>
        <v>333</v>
      </c>
      <c r="Q54" s="396">
        <f t="shared" si="14"/>
        <v>0.10564720812182742</v>
      </c>
    </row>
    <row r="55" spans="1:17" ht="13.5" thickTop="1">
      <c r="G55" s="353"/>
      <c r="H55" s="353"/>
      <c r="I55" s="397"/>
      <c r="J55" s="353"/>
      <c r="K55" s="406"/>
    </row>
    <row r="56" spans="1:17">
      <c r="C56" s="62"/>
      <c r="G56" s="353"/>
      <c r="H56" s="353"/>
      <c r="I56" s="353"/>
      <c r="J56" s="353"/>
      <c r="K56" s="353"/>
    </row>
    <row r="57" spans="1:17">
      <c r="C57" s="62"/>
      <c r="G57" s="353"/>
      <c r="H57" s="353"/>
      <c r="I57" s="353"/>
      <c r="J57" s="353"/>
      <c r="K57" s="353"/>
    </row>
    <row r="58" spans="1:17">
      <c r="G58" s="353"/>
      <c r="H58" s="353"/>
      <c r="I58" s="353"/>
      <c r="J58" s="353"/>
      <c r="K58" s="353"/>
    </row>
  </sheetData>
  <mergeCells count="14">
    <mergeCell ref="A1:Q1"/>
    <mergeCell ref="A2:Q2"/>
    <mergeCell ref="A3:A4"/>
    <mergeCell ref="B3:B4"/>
    <mergeCell ref="C3:C4"/>
    <mergeCell ref="D3:Q3"/>
    <mergeCell ref="A32:B32"/>
    <mergeCell ref="A37:B37"/>
    <mergeCell ref="A5:B5"/>
    <mergeCell ref="A6:B6"/>
    <mergeCell ref="A7:B7"/>
    <mergeCell ref="A12:B12"/>
    <mergeCell ref="A18:B18"/>
    <mergeCell ref="A23:B23"/>
  </mergeCells>
  <printOptions horizontalCentered="1" verticalCentered="1"/>
  <pageMargins left="0.78740157480314965" right="0.39370078740157483" top="0.59055118110236227" bottom="0.59055118110236227" header="0" footer="0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zoomScaleSheetLayoutView="75" workbookViewId="0">
      <selection activeCell="C5" sqref="C5:O5"/>
    </sheetView>
  </sheetViews>
  <sheetFormatPr defaultColWidth="7.85546875" defaultRowHeight="12.75"/>
  <cols>
    <col min="1" max="1" width="3.5703125" style="353" customWidth="1"/>
    <col min="2" max="2" width="18.28515625" style="353" customWidth="1"/>
    <col min="3" max="3" width="10.42578125" style="20" customWidth="1"/>
    <col min="4" max="4" width="8.42578125" style="20" customWidth="1"/>
    <col min="5" max="5" width="7.140625" style="20" customWidth="1"/>
    <col min="6" max="6" width="8.5703125" style="20" customWidth="1"/>
    <col min="7" max="7" width="7.140625" style="20" customWidth="1"/>
    <col min="8" max="10" width="8.42578125" style="20" customWidth="1"/>
    <col min="11" max="11" width="8.42578125" style="398" customWidth="1"/>
    <col min="12" max="12" width="8.7109375" style="20" customWidth="1"/>
    <col min="13" max="13" width="7.140625" style="20" customWidth="1"/>
    <col min="14" max="14" width="8.5703125" style="20" customWidth="1"/>
    <col min="15" max="15" width="7.140625" style="20" customWidth="1"/>
    <col min="16" max="16" width="10.140625" style="20" customWidth="1"/>
    <col min="17" max="16384" width="7.85546875" style="20"/>
  </cols>
  <sheetData>
    <row r="1" spans="1:16" s="44" customFormat="1" ht="15.75">
      <c r="A1" s="562" t="s">
        <v>224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6" s="43" customFormat="1" ht="30" customHeight="1" thickBot="1">
      <c r="A2" s="660" t="s">
        <v>1934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</row>
    <row r="3" spans="1:16" s="44" customFormat="1" ht="17.25" customHeight="1" thickTop="1">
      <c r="A3" s="652" t="s">
        <v>56</v>
      </c>
      <c r="B3" s="653" t="s">
        <v>12</v>
      </c>
      <c r="C3" s="648" t="s">
        <v>62</v>
      </c>
      <c r="D3" s="667" t="s">
        <v>225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8"/>
    </row>
    <row r="4" spans="1:16" s="44" customFormat="1" ht="69" customHeight="1">
      <c r="A4" s="592"/>
      <c r="B4" s="654"/>
      <c r="C4" s="666"/>
      <c r="D4" s="219" t="s">
        <v>226</v>
      </c>
      <c r="E4" s="220" t="s">
        <v>227</v>
      </c>
      <c r="F4" s="218" t="s">
        <v>228</v>
      </c>
      <c r="G4" s="220" t="s">
        <v>227</v>
      </c>
      <c r="H4" s="219" t="s">
        <v>229</v>
      </c>
      <c r="I4" s="220" t="s">
        <v>227</v>
      </c>
      <c r="J4" s="219" t="s">
        <v>230</v>
      </c>
      <c r="K4" s="383" t="s">
        <v>227</v>
      </c>
      <c r="L4" s="219" t="s">
        <v>231</v>
      </c>
      <c r="M4" s="220" t="s">
        <v>227</v>
      </c>
      <c r="N4" s="219" t="s">
        <v>232</v>
      </c>
      <c r="O4" s="304" t="s">
        <v>227</v>
      </c>
    </row>
    <row r="5" spans="1:16" s="385" customFormat="1" ht="24.95" customHeight="1">
      <c r="A5" s="556" t="s">
        <v>69</v>
      </c>
      <c r="B5" s="557"/>
      <c r="C5" s="114">
        <f>D5+F5+H5+J5+L5+N5</f>
        <v>1151647</v>
      </c>
      <c r="D5" s="114">
        <v>119529</v>
      </c>
      <c r="E5" s="36">
        <f>D5/$C$5</f>
        <v>0.10378961608895781</v>
      </c>
      <c r="F5" s="244">
        <v>160718</v>
      </c>
      <c r="G5" s="36">
        <f>F5/$C$5</f>
        <v>0.13955491569899456</v>
      </c>
      <c r="H5" s="114">
        <v>175454</v>
      </c>
      <c r="I5" s="36">
        <f>H5/$C$5</f>
        <v>0.15235050323580054</v>
      </c>
      <c r="J5" s="114">
        <v>202553</v>
      </c>
      <c r="K5" s="36">
        <f>J5/$C$5</f>
        <v>0.17588115108188535</v>
      </c>
      <c r="L5" s="114">
        <v>191816</v>
      </c>
      <c r="M5" s="36">
        <f>L5/$C$5</f>
        <v>0.16655798174266942</v>
      </c>
      <c r="N5" s="114">
        <v>301577</v>
      </c>
      <c r="O5" s="37">
        <f>N5/$C$5</f>
        <v>0.26186583215169229</v>
      </c>
      <c r="P5" s="384"/>
    </row>
    <row r="6" spans="1:16" s="16" customFormat="1" ht="27.95" customHeight="1">
      <c r="A6" s="558" t="s">
        <v>13</v>
      </c>
      <c r="B6" s="559"/>
      <c r="C6" s="386">
        <f>D6+F6+H6+J6+L6+N6</f>
        <v>168342</v>
      </c>
      <c r="D6" s="386">
        <f>SUM(D7+D12+D18+D23+D32+D37)</f>
        <v>14695</v>
      </c>
      <c r="E6" s="387">
        <f t="shared" ref="E6:E18" si="0">D6/C6</f>
        <v>8.7292535433819249E-2</v>
      </c>
      <c r="F6" s="386">
        <f>SUM(F7+F12+F18+F23+F32+F37)</f>
        <v>21382</v>
      </c>
      <c r="G6" s="387">
        <f t="shared" ref="G6:G18" si="1">F6/C6</f>
        <v>0.12701524277957968</v>
      </c>
      <c r="H6" s="386">
        <f>SUM(H7+H12+H18+H23+H32+H37)</f>
        <v>24933</v>
      </c>
      <c r="I6" s="387">
        <f t="shared" ref="I6:I18" si="2">H6/C6</f>
        <v>0.14810920625868768</v>
      </c>
      <c r="J6" s="386">
        <f>SUM(J7+J12+J18+J23+J32+J37)</f>
        <v>28891</v>
      </c>
      <c r="K6" s="83">
        <f t="shared" ref="K6:K18" si="3">J6/C6</f>
        <v>0.17162086704446899</v>
      </c>
      <c r="L6" s="386">
        <f>SUM(L7+L12+L18+L23+L32+L37)</f>
        <v>29141</v>
      </c>
      <c r="M6" s="387">
        <f t="shared" ref="M6:M18" si="4">L6/C6</f>
        <v>0.17310593910016514</v>
      </c>
      <c r="N6" s="386">
        <f>SUM(N7+N12+N18+N23+N32+N37)</f>
        <v>49300</v>
      </c>
      <c r="O6" s="388">
        <f t="shared" ref="O6:O18" si="5">N6/C6</f>
        <v>0.29285620938327928</v>
      </c>
    </row>
    <row r="7" spans="1:16" ht="17.100000000000001" customHeight="1">
      <c r="A7" s="560" t="s">
        <v>90</v>
      </c>
      <c r="B7" s="561"/>
      <c r="C7" s="72">
        <f>SUM(C8:C11)</f>
        <v>12462</v>
      </c>
      <c r="D7" s="72">
        <f>SUM(D8:D11)</f>
        <v>1187</v>
      </c>
      <c r="E7" s="73">
        <f t="shared" si="0"/>
        <v>9.5249558658321298E-2</v>
      </c>
      <c r="F7" s="72">
        <f>SUM(F8:F11)</f>
        <v>1616</v>
      </c>
      <c r="G7" s="73">
        <f t="shared" si="1"/>
        <v>0.1296742095971754</v>
      </c>
      <c r="H7" s="72">
        <f>SUM(H8:H11)</f>
        <v>1925</v>
      </c>
      <c r="I7" s="73">
        <f t="shared" si="2"/>
        <v>0.15446958754614026</v>
      </c>
      <c r="J7" s="72">
        <f>SUM(J8:J11)</f>
        <v>2068</v>
      </c>
      <c r="K7" s="73">
        <f t="shared" si="3"/>
        <v>0.16594447119242497</v>
      </c>
      <c r="L7" s="72">
        <f>SUM(L8:L11)</f>
        <v>2143</v>
      </c>
      <c r="M7" s="73">
        <f t="shared" si="4"/>
        <v>0.17196276681110576</v>
      </c>
      <c r="N7" s="72">
        <f>SUM(N8:N11)</f>
        <v>3523</v>
      </c>
      <c r="O7" s="74">
        <f t="shared" si="5"/>
        <v>0.2826994061948323</v>
      </c>
    </row>
    <row r="8" spans="1:16" ht="15" customHeight="1">
      <c r="A8" s="238">
        <v>1</v>
      </c>
      <c r="B8" s="23" t="s">
        <v>14</v>
      </c>
      <c r="C8" s="28">
        <f>SUM(D8+F8+H8+J8+L8+N8)</f>
        <v>3733</v>
      </c>
      <c r="D8" s="42">
        <f>[6]czas!D9</f>
        <v>424</v>
      </c>
      <c r="E8" s="389">
        <f t="shared" si="0"/>
        <v>0.11358156978301634</v>
      </c>
      <c r="F8" s="42">
        <f>[6]czas!F9</f>
        <v>485</v>
      </c>
      <c r="G8" s="389">
        <f t="shared" si="1"/>
        <v>0.12992231449236538</v>
      </c>
      <c r="H8" s="42">
        <f>[6]czas!H9</f>
        <v>589</v>
      </c>
      <c r="I8" s="29">
        <f t="shared" si="2"/>
        <v>0.15778194481650148</v>
      </c>
      <c r="J8" s="42">
        <f>[6]czas!J9</f>
        <v>599</v>
      </c>
      <c r="K8" s="389">
        <f t="shared" si="3"/>
        <v>0.16046075542459148</v>
      </c>
      <c r="L8" s="42">
        <f>[6]czas!L9</f>
        <v>623</v>
      </c>
      <c r="M8" s="389">
        <f t="shared" si="4"/>
        <v>0.16688990088400751</v>
      </c>
      <c r="N8" s="42">
        <f>[6]czas!N9</f>
        <v>1013</v>
      </c>
      <c r="O8" s="390">
        <f t="shared" si="5"/>
        <v>0.2713635145995178</v>
      </c>
    </row>
    <row r="9" spans="1:16" ht="15" customHeight="1">
      <c r="A9" s="238">
        <v>2</v>
      </c>
      <c r="B9" s="23" t="s">
        <v>15</v>
      </c>
      <c r="C9" s="28">
        <f>SUM(D9+F9+H9+J9+L9+N9)</f>
        <v>2444</v>
      </c>
      <c r="D9" s="42">
        <f>[6]czas!D10</f>
        <v>269</v>
      </c>
      <c r="E9" s="389">
        <f t="shared" si="0"/>
        <v>0.11006546644844517</v>
      </c>
      <c r="F9" s="42">
        <f>[6]czas!F10</f>
        <v>393</v>
      </c>
      <c r="G9" s="389">
        <f t="shared" si="1"/>
        <v>0.16080196399345337</v>
      </c>
      <c r="H9" s="42">
        <f>[6]czas!H10</f>
        <v>377</v>
      </c>
      <c r="I9" s="29">
        <f t="shared" si="2"/>
        <v>0.15425531914893617</v>
      </c>
      <c r="J9" s="42">
        <f>[6]czas!J10</f>
        <v>401</v>
      </c>
      <c r="K9" s="389">
        <f t="shared" si="3"/>
        <v>0.16407528641571195</v>
      </c>
      <c r="L9" s="42">
        <f>[6]czas!L10</f>
        <v>381</v>
      </c>
      <c r="M9" s="389">
        <f t="shared" si="4"/>
        <v>0.15589198036006546</v>
      </c>
      <c r="N9" s="42">
        <f>[6]czas!N10</f>
        <v>623</v>
      </c>
      <c r="O9" s="390">
        <f t="shared" si="5"/>
        <v>0.2549099836333879</v>
      </c>
    </row>
    <row r="10" spans="1:16" ht="15" customHeight="1">
      <c r="A10" s="238">
        <v>3</v>
      </c>
      <c r="B10" s="23" t="s">
        <v>17</v>
      </c>
      <c r="C10" s="28">
        <f>SUM(D10+F10+H10+J10+L10+N10)</f>
        <v>3768</v>
      </c>
      <c r="D10" s="42">
        <f>[6]czas!D11</f>
        <v>272</v>
      </c>
      <c r="E10" s="389">
        <f t="shared" si="0"/>
        <v>7.2186836518046707E-2</v>
      </c>
      <c r="F10" s="42">
        <f>[6]czas!F11</f>
        <v>452</v>
      </c>
      <c r="G10" s="389">
        <f t="shared" si="1"/>
        <v>0.11995753715498939</v>
      </c>
      <c r="H10" s="42">
        <f>[6]czas!H11</f>
        <v>618</v>
      </c>
      <c r="I10" s="29">
        <f t="shared" si="2"/>
        <v>0.16401273885350318</v>
      </c>
      <c r="J10" s="42">
        <f>[6]czas!J11</f>
        <v>635</v>
      </c>
      <c r="K10" s="389">
        <f t="shared" si="3"/>
        <v>0.16852441613588109</v>
      </c>
      <c r="L10" s="42">
        <f>[6]czas!L11</f>
        <v>721</v>
      </c>
      <c r="M10" s="389">
        <f t="shared" si="4"/>
        <v>0.19134819532908706</v>
      </c>
      <c r="N10" s="42">
        <f>[6]czas!N11</f>
        <v>1070</v>
      </c>
      <c r="O10" s="390">
        <f t="shared" si="5"/>
        <v>0.28397027600849256</v>
      </c>
    </row>
    <row r="11" spans="1:16" ht="15" customHeight="1">
      <c r="A11" s="238">
        <v>4</v>
      </c>
      <c r="B11" s="23" t="s">
        <v>63</v>
      </c>
      <c r="C11" s="28">
        <f>SUM(D11+F11+H11+J11+L11+N11)</f>
        <v>2517</v>
      </c>
      <c r="D11" s="42">
        <f>[6]czas!D12</f>
        <v>222</v>
      </c>
      <c r="E11" s="389">
        <f t="shared" si="0"/>
        <v>8.8200238379022647E-2</v>
      </c>
      <c r="F11" s="42">
        <f>[6]czas!F12</f>
        <v>286</v>
      </c>
      <c r="G11" s="389">
        <f t="shared" si="1"/>
        <v>0.11362733412793008</v>
      </c>
      <c r="H11" s="42">
        <f>[6]czas!H12</f>
        <v>341</v>
      </c>
      <c r="I11" s="29">
        <f t="shared" si="2"/>
        <v>0.13547874453714739</v>
      </c>
      <c r="J11" s="42">
        <f>[6]czas!J12</f>
        <v>433</v>
      </c>
      <c r="K11" s="389">
        <f t="shared" si="3"/>
        <v>0.17203019467620181</v>
      </c>
      <c r="L11" s="42">
        <f>[6]czas!L12</f>
        <v>418</v>
      </c>
      <c r="M11" s="389">
        <f t="shared" si="4"/>
        <v>0.16607071911005164</v>
      </c>
      <c r="N11" s="42">
        <f>[6]czas!N12</f>
        <v>817</v>
      </c>
      <c r="O11" s="390">
        <f t="shared" si="5"/>
        <v>0.32459276916964641</v>
      </c>
    </row>
    <row r="12" spans="1:16" ht="17.100000000000001" customHeight="1">
      <c r="A12" s="640" t="s">
        <v>2</v>
      </c>
      <c r="B12" s="641"/>
      <c r="C12" s="72">
        <f>SUM(C13:C17)</f>
        <v>15659</v>
      </c>
      <c r="D12" s="72">
        <f>SUM(D13:D17)</f>
        <v>1204</v>
      </c>
      <c r="E12" s="73">
        <f t="shared" si="0"/>
        <v>7.688869021010282E-2</v>
      </c>
      <c r="F12" s="72">
        <f>SUM(F13:F17)</f>
        <v>1820</v>
      </c>
      <c r="G12" s="73">
        <f t="shared" si="1"/>
        <v>0.11622708985248101</v>
      </c>
      <c r="H12" s="72">
        <f>SUM(H13:H17)</f>
        <v>2013</v>
      </c>
      <c r="I12" s="73">
        <f t="shared" si="2"/>
        <v>0.12855227025991442</v>
      </c>
      <c r="J12" s="72">
        <f>SUM(J13:J17)</f>
        <v>2729</v>
      </c>
      <c r="K12" s="73">
        <f t="shared" si="3"/>
        <v>0.17427677374034101</v>
      </c>
      <c r="L12" s="72">
        <f>SUM(L13:L17)</f>
        <v>2611</v>
      </c>
      <c r="M12" s="73">
        <f t="shared" si="4"/>
        <v>0.16674117121144391</v>
      </c>
      <c r="N12" s="72">
        <f>SUM(N13:N17)</f>
        <v>5282</v>
      </c>
      <c r="O12" s="74">
        <f t="shared" si="5"/>
        <v>0.33731400472571682</v>
      </c>
    </row>
    <row r="13" spans="1:16" ht="15" customHeight="1">
      <c r="A13" s="238">
        <v>1</v>
      </c>
      <c r="B13" s="19" t="s">
        <v>19</v>
      </c>
      <c r="C13" s="28">
        <f>SUM(D13+F13+H13+J13+L13+N13)</f>
        <v>3454</v>
      </c>
      <c r="D13" s="42">
        <f>[6]czas!D14</f>
        <v>225</v>
      </c>
      <c r="E13" s="389">
        <f t="shared" si="0"/>
        <v>6.5141864504921834E-2</v>
      </c>
      <c r="F13" s="42">
        <f>[6]czas!F14</f>
        <v>377</v>
      </c>
      <c r="G13" s="389">
        <f t="shared" si="1"/>
        <v>0.10914881297046902</v>
      </c>
      <c r="H13" s="42">
        <f>[6]czas!H14</f>
        <v>396</v>
      </c>
      <c r="I13" s="29">
        <f t="shared" si="2"/>
        <v>0.11464968152866242</v>
      </c>
      <c r="J13" s="42">
        <f>[6]czas!J14</f>
        <v>559</v>
      </c>
      <c r="K13" s="389">
        <f t="shared" si="3"/>
        <v>0.1618413433700058</v>
      </c>
      <c r="L13" s="42">
        <f>[6]czas!L14</f>
        <v>580</v>
      </c>
      <c r="M13" s="389">
        <f t="shared" si="4"/>
        <v>0.16792125072379849</v>
      </c>
      <c r="N13" s="42">
        <f>[6]czas!N14</f>
        <v>1317</v>
      </c>
      <c r="O13" s="390">
        <f t="shared" si="5"/>
        <v>0.38129704690214244</v>
      </c>
    </row>
    <row r="14" spans="1:16" s="40" customFormat="1" ht="15" customHeight="1">
      <c r="A14" s="242">
        <v>2</v>
      </c>
      <c r="B14" s="21" t="s">
        <v>21</v>
      </c>
      <c r="C14" s="28">
        <f>SUM(D14+F14+H14+J14+L14+N14)</f>
        <v>2827</v>
      </c>
      <c r="D14" s="114">
        <f>[6]czas!D15</f>
        <v>183</v>
      </c>
      <c r="E14" s="391">
        <f t="shared" si="0"/>
        <v>6.4732932437212592E-2</v>
      </c>
      <c r="F14" s="114">
        <f>[6]czas!F15</f>
        <v>294</v>
      </c>
      <c r="G14" s="391">
        <f t="shared" si="1"/>
        <v>0.10399717014503007</v>
      </c>
      <c r="H14" s="114">
        <f>[6]czas!H15</f>
        <v>312</v>
      </c>
      <c r="I14" s="36">
        <f t="shared" si="2"/>
        <v>0.11036434382737885</v>
      </c>
      <c r="J14" s="114">
        <f>[6]czas!J15</f>
        <v>525</v>
      </c>
      <c r="K14" s="391">
        <f t="shared" si="3"/>
        <v>0.1857092324018394</v>
      </c>
      <c r="L14" s="114">
        <f>[6]czas!L15</f>
        <v>480</v>
      </c>
      <c r="M14" s="391">
        <f t="shared" si="4"/>
        <v>0.16979129819596744</v>
      </c>
      <c r="N14" s="114">
        <f>[6]czas!N15</f>
        <v>1033</v>
      </c>
      <c r="O14" s="392">
        <f t="shared" si="5"/>
        <v>0.3654050229925716</v>
      </c>
    </row>
    <row r="15" spans="1:16" s="40" customFormat="1" ht="15" customHeight="1">
      <c r="A15" s="238">
        <v>3</v>
      </c>
      <c r="B15" s="19" t="s">
        <v>20</v>
      </c>
      <c r="C15" s="28">
        <f>SUM(D15+F15+H15+J15+L15+N15)</f>
        <v>4024</v>
      </c>
      <c r="D15" s="42">
        <f>[6]czas!D16</f>
        <v>317</v>
      </c>
      <c r="E15" s="389">
        <f t="shared" si="0"/>
        <v>7.8777335984095434E-2</v>
      </c>
      <c r="F15" s="42">
        <f>[6]czas!F16</f>
        <v>459</v>
      </c>
      <c r="G15" s="389">
        <f t="shared" si="1"/>
        <v>0.11406560636182903</v>
      </c>
      <c r="H15" s="42">
        <f>[6]czas!H16</f>
        <v>539</v>
      </c>
      <c r="I15" s="29">
        <f t="shared" si="2"/>
        <v>0.13394632206759444</v>
      </c>
      <c r="J15" s="42">
        <f>[6]czas!J16</f>
        <v>722</v>
      </c>
      <c r="K15" s="389">
        <f t="shared" si="3"/>
        <v>0.17942345924453279</v>
      </c>
      <c r="L15" s="42">
        <f>[6]czas!L16</f>
        <v>680</v>
      </c>
      <c r="M15" s="389">
        <f t="shared" si="4"/>
        <v>0.16898608349900596</v>
      </c>
      <c r="N15" s="42">
        <f>[6]czas!N16</f>
        <v>1307</v>
      </c>
      <c r="O15" s="390">
        <f t="shared" si="5"/>
        <v>0.32480119284294234</v>
      </c>
    </row>
    <row r="16" spans="1:16" ht="15" customHeight="1">
      <c r="A16" s="238">
        <v>4</v>
      </c>
      <c r="B16" s="19" t="s">
        <v>22</v>
      </c>
      <c r="C16" s="28">
        <f>SUM(D16+F16+H16+J16+L16+N16)</f>
        <v>3141</v>
      </c>
      <c r="D16" s="42">
        <f>[6]czas!D17</f>
        <v>314</v>
      </c>
      <c r="E16" s="389">
        <f t="shared" si="0"/>
        <v>9.9968163005412294E-2</v>
      </c>
      <c r="F16" s="42">
        <f>[6]czas!F17</f>
        <v>434</v>
      </c>
      <c r="G16" s="389">
        <f t="shared" si="1"/>
        <v>0.1381725565106654</v>
      </c>
      <c r="H16" s="42">
        <f>[6]czas!H17</f>
        <v>454</v>
      </c>
      <c r="I16" s="29">
        <f t="shared" si="2"/>
        <v>0.14453995542820758</v>
      </c>
      <c r="J16" s="42">
        <f>[6]czas!J17</f>
        <v>528</v>
      </c>
      <c r="K16" s="389">
        <f t="shared" si="3"/>
        <v>0.16809933142311365</v>
      </c>
      <c r="L16" s="42">
        <f>[6]czas!L17</f>
        <v>538</v>
      </c>
      <c r="M16" s="389">
        <f t="shared" si="4"/>
        <v>0.17128303088188476</v>
      </c>
      <c r="N16" s="42">
        <f>[6]czas!N17</f>
        <v>873</v>
      </c>
      <c r="O16" s="390">
        <f t="shared" si="5"/>
        <v>0.27793696275071633</v>
      </c>
    </row>
    <row r="17" spans="1:15" ht="15" customHeight="1">
      <c r="A17" s="238">
        <v>5</v>
      </c>
      <c r="B17" s="19" t="s">
        <v>23</v>
      </c>
      <c r="C17" s="28">
        <f>SUM(D17+F17+H17+J17+L17+N17)</f>
        <v>2213</v>
      </c>
      <c r="D17" s="42">
        <f>[6]czas!D18</f>
        <v>165</v>
      </c>
      <c r="E17" s="389">
        <f t="shared" si="0"/>
        <v>7.4559421599638506E-2</v>
      </c>
      <c r="F17" s="42">
        <f>[6]czas!F18</f>
        <v>256</v>
      </c>
      <c r="G17" s="389">
        <f t="shared" si="1"/>
        <v>0.11568007230004519</v>
      </c>
      <c r="H17" s="42">
        <f>[6]czas!H18</f>
        <v>312</v>
      </c>
      <c r="I17" s="29">
        <f t="shared" si="2"/>
        <v>0.14098508811568009</v>
      </c>
      <c r="J17" s="42">
        <f>[6]czas!J18</f>
        <v>395</v>
      </c>
      <c r="K17" s="389">
        <f t="shared" si="3"/>
        <v>0.17849073655671036</v>
      </c>
      <c r="L17" s="42">
        <f>[6]czas!L18</f>
        <v>333</v>
      </c>
      <c r="M17" s="389">
        <f t="shared" si="4"/>
        <v>0.15047446904654316</v>
      </c>
      <c r="N17" s="42">
        <f>[6]czas!N18</f>
        <v>752</v>
      </c>
      <c r="O17" s="390">
        <f t="shared" si="5"/>
        <v>0.33981021238138276</v>
      </c>
    </row>
    <row r="18" spans="1:15" ht="17.100000000000001" customHeight="1">
      <c r="A18" s="560" t="s">
        <v>92</v>
      </c>
      <c r="B18" s="561"/>
      <c r="C18" s="72">
        <f>SUM(C19:C22)</f>
        <v>15848</v>
      </c>
      <c r="D18" s="72">
        <f>SUM(D19:D22)</f>
        <v>1381</v>
      </c>
      <c r="E18" s="73">
        <f t="shared" si="0"/>
        <v>8.7140333165068154E-2</v>
      </c>
      <c r="F18" s="72">
        <f>SUM(F19:F22)</f>
        <v>1874</v>
      </c>
      <c r="G18" s="73">
        <f t="shared" si="1"/>
        <v>0.11824835941443715</v>
      </c>
      <c r="H18" s="72">
        <f>SUM(H19:H22)</f>
        <v>2361</v>
      </c>
      <c r="I18" s="73">
        <f t="shared" si="2"/>
        <v>0.14897778899545683</v>
      </c>
      <c r="J18" s="72">
        <f>SUM(J19:J22)</f>
        <v>2815</v>
      </c>
      <c r="K18" s="73">
        <f t="shared" si="3"/>
        <v>0.17762493690055528</v>
      </c>
      <c r="L18" s="72">
        <f>SUM(L19:L22)</f>
        <v>2853</v>
      </c>
      <c r="M18" s="73">
        <f t="shared" si="4"/>
        <v>0.18002271580010096</v>
      </c>
      <c r="N18" s="72">
        <f>SUM(N19:N22)</f>
        <v>4564</v>
      </c>
      <c r="O18" s="74">
        <f t="shared" si="5"/>
        <v>0.28798586572438162</v>
      </c>
    </row>
    <row r="19" spans="1:15" ht="15" customHeight="1">
      <c r="A19" s="238">
        <v>1</v>
      </c>
      <c r="B19" s="19" t="s">
        <v>24</v>
      </c>
      <c r="C19" s="28">
        <f>SUM(D19+F19+H19+J19+L19+N19)</f>
        <v>2842</v>
      </c>
      <c r="D19" s="42">
        <f>[6]czas!D20</f>
        <v>228</v>
      </c>
      <c r="E19" s="389">
        <f>D19/C19</f>
        <v>8.0225193525686134E-2</v>
      </c>
      <c r="F19" s="42">
        <f>[6]czas!F20</f>
        <v>300</v>
      </c>
      <c r="G19" s="389">
        <f>F19/C19</f>
        <v>0.1055594651653765</v>
      </c>
      <c r="H19" s="42">
        <f>[6]czas!H20</f>
        <v>373</v>
      </c>
      <c r="I19" s="29">
        <f>H19/C19</f>
        <v>0.13124560168895144</v>
      </c>
      <c r="J19" s="42">
        <f>[6]czas!J20</f>
        <v>535</v>
      </c>
      <c r="K19" s="389">
        <f>J19/C19</f>
        <v>0.18824771287825476</v>
      </c>
      <c r="L19" s="42">
        <f>[6]czas!L20</f>
        <v>540</v>
      </c>
      <c r="M19" s="389">
        <f>L19/C19</f>
        <v>0.19000703729767771</v>
      </c>
      <c r="N19" s="42">
        <f>[6]czas!N20</f>
        <v>866</v>
      </c>
      <c r="O19" s="390">
        <f>N19/C19</f>
        <v>0.30471498944405351</v>
      </c>
    </row>
    <row r="20" spans="1:15" s="55" customFormat="1" ht="15" customHeight="1">
      <c r="A20" s="242">
        <v>2</v>
      </c>
      <c r="B20" s="21" t="s">
        <v>26</v>
      </c>
      <c r="C20" s="28">
        <f>SUM(D20+F20+H20+J20+L20+N20)</f>
        <v>4894</v>
      </c>
      <c r="D20" s="114">
        <f>[6]czas!D21</f>
        <v>476</v>
      </c>
      <c r="E20" s="391">
        <f>D20/C20</f>
        <v>9.7261953412341645E-2</v>
      </c>
      <c r="F20" s="114">
        <f>[6]czas!F21</f>
        <v>662</v>
      </c>
      <c r="G20" s="391">
        <f>F20/C20</f>
        <v>0.13526767470371884</v>
      </c>
      <c r="H20" s="114">
        <f>[6]czas!H21</f>
        <v>852</v>
      </c>
      <c r="I20" s="36">
        <f>H20/C20</f>
        <v>0.17409072333469555</v>
      </c>
      <c r="J20" s="114">
        <f>[6]czas!J21</f>
        <v>857</v>
      </c>
      <c r="K20" s="391">
        <f>J20/C20</f>
        <v>0.17511238250919492</v>
      </c>
      <c r="L20" s="114">
        <f>[6]czas!L21</f>
        <v>801</v>
      </c>
      <c r="M20" s="391">
        <f>L20/C20</f>
        <v>0.16366979975480181</v>
      </c>
      <c r="N20" s="114">
        <f>[6]czas!N21</f>
        <v>1246</v>
      </c>
      <c r="O20" s="392">
        <f>N20/C20</f>
        <v>0.25459746628524726</v>
      </c>
    </row>
    <row r="21" spans="1:15" s="55" customFormat="1" ht="15" customHeight="1">
      <c r="A21" s="238">
        <v>3</v>
      </c>
      <c r="B21" s="19" t="s">
        <v>25</v>
      </c>
      <c r="C21" s="28">
        <f>SUM(D21+F21+H21+J21+L21+N21)</f>
        <v>4887</v>
      </c>
      <c r="D21" s="42">
        <f>[6]czas!D22</f>
        <v>468</v>
      </c>
      <c r="E21" s="389">
        <f>D21/C21</f>
        <v>9.5764272559852676E-2</v>
      </c>
      <c r="F21" s="42">
        <f>[6]czas!F22</f>
        <v>647</v>
      </c>
      <c r="G21" s="389">
        <f>F21/C21</f>
        <v>0.13239206056885616</v>
      </c>
      <c r="H21" s="42">
        <f>[6]czas!H22</f>
        <v>716</v>
      </c>
      <c r="I21" s="29">
        <f>H21/C21</f>
        <v>0.14651115203601392</v>
      </c>
      <c r="J21" s="42">
        <f>[6]czas!J22</f>
        <v>905</v>
      </c>
      <c r="K21" s="389">
        <f>J21/C21</f>
        <v>0.18518518518518517</v>
      </c>
      <c r="L21" s="42">
        <f>[6]czas!L22</f>
        <v>942</v>
      </c>
      <c r="M21" s="389">
        <f>L21/C21</f>
        <v>0.19275629220380602</v>
      </c>
      <c r="N21" s="42">
        <f>[6]czas!N22</f>
        <v>1209</v>
      </c>
      <c r="O21" s="390">
        <f>N21/C21</f>
        <v>0.24739103744628607</v>
      </c>
    </row>
    <row r="22" spans="1:15" ht="15" customHeight="1">
      <c r="A22" s="238">
        <v>4</v>
      </c>
      <c r="B22" s="19" t="s">
        <v>27</v>
      </c>
      <c r="C22" s="28">
        <f>SUM(D22+F22+H22+J22+L22+N22)</f>
        <v>3225</v>
      </c>
      <c r="D22" s="42">
        <f>[6]czas!D23</f>
        <v>209</v>
      </c>
      <c r="E22" s="389">
        <f>D22/C22</f>
        <v>6.480620155038759E-2</v>
      </c>
      <c r="F22" s="42">
        <f>[6]czas!F23</f>
        <v>265</v>
      </c>
      <c r="G22" s="389">
        <f>F22/C22</f>
        <v>8.2170542635658914E-2</v>
      </c>
      <c r="H22" s="42">
        <f>[6]czas!H23</f>
        <v>420</v>
      </c>
      <c r="I22" s="29">
        <f>H22/C22</f>
        <v>0.13023255813953488</v>
      </c>
      <c r="J22" s="42">
        <f>[6]czas!J23</f>
        <v>518</v>
      </c>
      <c r="K22" s="389">
        <f>J22/C22</f>
        <v>0.16062015503875968</v>
      </c>
      <c r="L22" s="42">
        <f>[6]czas!L23</f>
        <v>570</v>
      </c>
      <c r="M22" s="389">
        <f>L22/C22</f>
        <v>0.17674418604651163</v>
      </c>
      <c r="N22" s="42">
        <f>[6]czas!N23</f>
        <v>1243</v>
      </c>
      <c r="O22" s="390">
        <f>N22/C22</f>
        <v>0.38542635658914731</v>
      </c>
    </row>
    <row r="23" spans="1:15" ht="17.100000000000001" customHeight="1">
      <c r="A23" s="560" t="s">
        <v>93</v>
      </c>
      <c r="B23" s="561"/>
      <c r="C23" s="72">
        <f>SUM(C24:C31)</f>
        <v>39172</v>
      </c>
      <c r="D23" s="72">
        <f>SUM(D24:D31)</f>
        <v>2942</v>
      </c>
      <c r="E23" s="73">
        <f>D23/C23</f>
        <v>7.510466659859083E-2</v>
      </c>
      <c r="F23" s="72">
        <f>SUM(F24:F31)</f>
        <v>4262</v>
      </c>
      <c r="G23" s="73">
        <f>F23/C23</f>
        <v>0.10880220565710201</v>
      </c>
      <c r="H23" s="72">
        <f>SUM(H24:H31)</f>
        <v>5068</v>
      </c>
      <c r="I23" s="73">
        <f>H23/C23</f>
        <v>0.12937812723373837</v>
      </c>
      <c r="J23" s="72">
        <f>SUM(J24:J31)</f>
        <v>6798</v>
      </c>
      <c r="K23" s="73">
        <f>J23/C23</f>
        <v>0.17354232615133258</v>
      </c>
      <c r="L23" s="72">
        <f>SUM(L24:L31)</f>
        <v>6752</v>
      </c>
      <c r="M23" s="73">
        <f>L23/C23</f>
        <v>0.17236801797202084</v>
      </c>
      <c r="N23" s="72">
        <f>SUM(N24:N31)</f>
        <v>13350</v>
      </c>
      <c r="O23" s="74">
        <f>N23/C23</f>
        <v>0.34080465638721535</v>
      </c>
    </row>
    <row r="24" spans="1:15" ht="15" customHeight="1">
      <c r="A24" s="238">
        <v>1</v>
      </c>
      <c r="B24" s="23" t="s">
        <v>28</v>
      </c>
      <c r="C24" s="28">
        <f t="shared" ref="C24:C31" si="6">SUM(D24+F24+H24+J24+L24+N24)</f>
        <v>1168</v>
      </c>
      <c r="D24" s="42">
        <f>[6]czas!D25</f>
        <v>74</v>
      </c>
      <c r="E24" s="389">
        <f t="shared" ref="E24:E54" si="7">D24/C24</f>
        <v>6.3356164383561647E-2</v>
      </c>
      <c r="F24" s="42">
        <f>[6]czas!F25</f>
        <v>143</v>
      </c>
      <c r="G24" s="389">
        <f t="shared" ref="G24:G54" si="8">F24/C24</f>
        <v>0.12243150684931507</v>
      </c>
      <c r="H24" s="42">
        <f>[6]czas!H25</f>
        <v>173</v>
      </c>
      <c r="I24" s="29">
        <f t="shared" ref="I24:I54" si="9">H24/C24</f>
        <v>0.14811643835616439</v>
      </c>
      <c r="J24" s="42">
        <f>[6]czas!J25</f>
        <v>197</v>
      </c>
      <c r="K24" s="389">
        <f t="shared" ref="K24:K54" si="10">J24/C24</f>
        <v>0.16866438356164384</v>
      </c>
      <c r="L24" s="42">
        <f>[6]czas!L25</f>
        <v>217</v>
      </c>
      <c r="M24" s="389">
        <f t="shared" ref="M24:M54" si="11">L24/C24</f>
        <v>0.18578767123287671</v>
      </c>
      <c r="N24" s="42">
        <f>[6]czas!N25</f>
        <v>364</v>
      </c>
      <c r="O24" s="390">
        <f t="shared" ref="O24:O54" si="12">N24/C24</f>
        <v>0.31164383561643838</v>
      </c>
    </row>
    <row r="25" spans="1:15" ht="15" customHeight="1">
      <c r="A25" s="238">
        <v>2</v>
      </c>
      <c r="B25" s="23" t="s">
        <v>29</v>
      </c>
      <c r="C25" s="28">
        <f t="shared" si="6"/>
        <v>2821</v>
      </c>
      <c r="D25" s="42">
        <f>[6]czas!D26</f>
        <v>228</v>
      </c>
      <c r="E25" s="389">
        <f t="shared" si="7"/>
        <v>8.0822403403048568E-2</v>
      </c>
      <c r="F25" s="42">
        <f>[6]czas!F26</f>
        <v>289</v>
      </c>
      <c r="G25" s="389">
        <f t="shared" si="8"/>
        <v>0.10244594115561857</v>
      </c>
      <c r="H25" s="42">
        <f>[6]czas!H26</f>
        <v>340</v>
      </c>
      <c r="I25" s="29">
        <f t="shared" si="9"/>
        <v>0.12052463665366892</v>
      </c>
      <c r="J25" s="42">
        <f>[6]czas!J26</f>
        <v>452</v>
      </c>
      <c r="K25" s="389">
        <f t="shared" si="10"/>
        <v>0.16022686990428925</v>
      </c>
      <c r="L25" s="42">
        <f>[6]czas!L26</f>
        <v>586</v>
      </c>
      <c r="M25" s="389">
        <f t="shared" si="11"/>
        <v>0.20772775611485289</v>
      </c>
      <c r="N25" s="42">
        <f>[6]czas!N26</f>
        <v>926</v>
      </c>
      <c r="O25" s="390">
        <f t="shared" si="12"/>
        <v>0.32825239276852181</v>
      </c>
    </row>
    <row r="26" spans="1:15" ht="15" customHeight="1">
      <c r="A26" s="238">
        <v>3</v>
      </c>
      <c r="B26" s="23" t="s">
        <v>30</v>
      </c>
      <c r="C26" s="28">
        <f t="shared" si="6"/>
        <v>1740</v>
      </c>
      <c r="D26" s="42">
        <f>[6]czas!D27</f>
        <v>156</v>
      </c>
      <c r="E26" s="389">
        <f t="shared" si="7"/>
        <v>8.9655172413793102E-2</v>
      </c>
      <c r="F26" s="42">
        <f>[6]czas!F27</f>
        <v>215</v>
      </c>
      <c r="G26" s="389">
        <f t="shared" si="8"/>
        <v>0.1235632183908046</v>
      </c>
      <c r="H26" s="42">
        <f>[6]czas!H27</f>
        <v>250</v>
      </c>
      <c r="I26" s="29">
        <f t="shared" si="9"/>
        <v>0.14367816091954022</v>
      </c>
      <c r="J26" s="42">
        <f>[6]czas!J27</f>
        <v>350</v>
      </c>
      <c r="K26" s="389">
        <f t="shared" si="10"/>
        <v>0.20114942528735633</v>
      </c>
      <c r="L26" s="42">
        <f>[6]czas!L27</f>
        <v>302</v>
      </c>
      <c r="M26" s="389">
        <f t="shared" si="11"/>
        <v>0.1735632183908046</v>
      </c>
      <c r="N26" s="42">
        <f>[6]czas!N27</f>
        <v>467</v>
      </c>
      <c r="O26" s="390">
        <f t="shared" si="12"/>
        <v>0.26839080459770115</v>
      </c>
    </row>
    <row r="27" spans="1:15" ht="15" customHeight="1">
      <c r="A27" s="238">
        <v>4</v>
      </c>
      <c r="B27" s="23" t="s">
        <v>113</v>
      </c>
      <c r="C27" s="28">
        <f t="shared" si="6"/>
        <v>3813</v>
      </c>
      <c r="D27" s="42">
        <f>[6]czas!D28</f>
        <v>250</v>
      </c>
      <c r="E27" s="389">
        <f t="shared" si="7"/>
        <v>6.5565171780750067E-2</v>
      </c>
      <c r="F27" s="42">
        <f>[6]czas!F28</f>
        <v>359</v>
      </c>
      <c r="G27" s="389">
        <f t="shared" si="8"/>
        <v>9.415158667715709E-2</v>
      </c>
      <c r="H27" s="42">
        <f>[6]czas!H28</f>
        <v>435</v>
      </c>
      <c r="I27" s="29">
        <f t="shared" si="9"/>
        <v>0.11408339889850512</v>
      </c>
      <c r="J27" s="42">
        <f>[6]czas!J28</f>
        <v>621</v>
      </c>
      <c r="K27" s="389">
        <f t="shared" si="10"/>
        <v>0.16286388670338317</v>
      </c>
      <c r="L27" s="42">
        <f>[6]czas!L28</f>
        <v>622</v>
      </c>
      <c r="M27" s="389">
        <f t="shared" si="11"/>
        <v>0.16312614739050615</v>
      </c>
      <c r="N27" s="42">
        <f>[6]czas!N28</f>
        <v>1526</v>
      </c>
      <c r="O27" s="390">
        <f t="shared" si="12"/>
        <v>0.4002098085496984</v>
      </c>
    </row>
    <row r="28" spans="1:15" s="40" customFormat="1" ht="15" customHeight="1">
      <c r="A28" s="242">
        <v>5</v>
      </c>
      <c r="B28" s="393" t="s">
        <v>115</v>
      </c>
      <c r="C28" s="28">
        <f t="shared" si="6"/>
        <v>13522</v>
      </c>
      <c r="D28" s="114">
        <f>[6]czas!D29</f>
        <v>1019</v>
      </c>
      <c r="E28" s="391">
        <f t="shared" si="7"/>
        <v>7.5358674752255578E-2</v>
      </c>
      <c r="F28" s="114">
        <f>[6]czas!F29</f>
        <v>1455</v>
      </c>
      <c r="G28" s="391">
        <f t="shared" si="8"/>
        <v>0.10760242567667505</v>
      </c>
      <c r="H28" s="114">
        <f>[6]czas!H29</f>
        <v>1846</v>
      </c>
      <c r="I28" s="36">
        <f t="shared" si="9"/>
        <v>0.13651826652862004</v>
      </c>
      <c r="J28" s="114">
        <f>[6]czas!J29</f>
        <v>2169</v>
      </c>
      <c r="K28" s="391">
        <f t="shared" si="10"/>
        <v>0.16040526549327022</v>
      </c>
      <c r="L28" s="114">
        <f>[6]czas!L29</f>
        <v>2221</v>
      </c>
      <c r="M28" s="391">
        <f t="shared" si="11"/>
        <v>0.1642508504659074</v>
      </c>
      <c r="N28" s="114">
        <f>[6]czas!N29</f>
        <v>4812</v>
      </c>
      <c r="O28" s="392">
        <f t="shared" si="12"/>
        <v>0.35586451708327171</v>
      </c>
    </row>
    <row r="29" spans="1:15" ht="15" customHeight="1">
      <c r="A29" s="238">
        <v>6</v>
      </c>
      <c r="B29" s="394" t="s">
        <v>31</v>
      </c>
      <c r="C29" s="28">
        <f t="shared" si="6"/>
        <v>10672</v>
      </c>
      <c r="D29" s="42">
        <f>[6]czas!D30</f>
        <v>780</v>
      </c>
      <c r="E29" s="389">
        <f t="shared" si="7"/>
        <v>7.3088455772113939E-2</v>
      </c>
      <c r="F29" s="42">
        <f>[6]czas!F30</f>
        <v>1211</v>
      </c>
      <c r="G29" s="389">
        <f t="shared" si="8"/>
        <v>0.11347451274362819</v>
      </c>
      <c r="H29" s="42">
        <f>[6]czas!H30</f>
        <v>1284</v>
      </c>
      <c r="I29" s="29">
        <f t="shared" si="9"/>
        <v>0.12031484257871064</v>
      </c>
      <c r="J29" s="42">
        <f>[6]czas!J30</f>
        <v>1859</v>
      </c>
      <c r="K29" s="389">
        <f t="shared" si="10"/>
        <v>0.17419415292353824</v>
      </c>
      <c r="L29" s="42">
        <f>[6]czas!L30</f>
        <v>1851</v>
      </c>
      <c r="M29" s="389">
        <f t="shared" si="11"/>
        <v>0.17344452773613192</v>
      </c>
      <c r="N29" s="42">
        <f>[6]czas!N30</f>
        <v>3687</v>
      </c>
      <c r="O29" s="390">
        <f t="shared" si="12"/>
        <v>0.34548350824587704</v>
      </c>
    </row>
    <row r="30" spans="1:15" ht="15" customHeight="1">
      <c r="A30" s="238">
        <v>7</v>
      </c>
      <c r="B30" s="23" t="s">
        <v>32</v>
      </c>
      <c r="C30" s="28">
        <f t="shared" si="6"/>
        <v>3716</v>
      </c>
      <c r="D30" s="42">
        <f>[6]czas!D31</f>
        <v>258</v>
      </c>
      <c r="E30" s="389">
        <f t="shared" si="7"/>
        <v>6.942949407965554E-2</v>
      </c>
      <c r="F30" s="42">
        <f>[6]czas!F31</f>
        <v>375</v>
      </c>
      <c r="G30" s="389">
        <f t="shared" si="8"/>
        <v>0.10091496232508074</v>
      </c>
      <c r="H30" s="42">
        <f>[6]czas!H31</f>
        <v>434</v>
      </c>
      <c r="I30" s="29">
        <f t="shared" si="9"/>
        <v>0.11679224973089343</v>
      </c>
      <c r="J30" s="42">
        <f>[6]czas!J31</f>
        <v>754</v>
      </c>
      <c r="K30" s="389">
        <f t="shared" si="10"/>
        <v>0.20290635091496231</v>
      </c>
      <c r="L30" s="42">
        <f>[6]czas!L31</f>
        <v>689</v>
      </c>
      <c r="M30" s="389">
        <f t="shared" si="11"/>
        <v>0.18541442411194833</v>
      </c>
      <c r="N30" s="42">
        <f>[6]czas!N31</f>
        <v>1206</v>
      </c>
      <c r="O30" s="390">
        <f t="shared" si="12"/>
        <v>0.32454251883745966</v>
      </c>
    </row>
    <row r="31" spans="1:15" ht="15" customHeight="1">
      <c r="A31" s="238">
        <v>8</v>
      </c>
      <c r="B31" s="23" t="s">
        <v>33</v>
      </c>
      <c r="C31" s="28">
        <f t="shared" si="6"/>
        <v>1720</v>
      </c>
      <c r="D31" s="42">
        <f>[6]czas!D32</f>
        <v>177</v>
      </c>
      <c r="E31" s="389">
        <f t="shared" si="7"/>
        <v>0.10290697674418604</v>
      </c>
      <c r="F31" s="42">
        <f>[6]czas!F32</f>
        <v>215</v>
      </c>
      <c r="G31" s="389">
        <f t="shared" si="8"/>
        <v>0.125</v>
      </c>
      <c r="H31" s="42">
        <f>[6]czas!H32</f>
        <v>306</v>
      </c>
      <c r="I31" s="29">
        <f t="shared" si="9"/>
        <v>0.17790697674418604</v>
      </c>
      <c r="J31" s="42">
        <f>[6]czas!J32</f>
        <v>396</v>
      </c>
      <c r="K31" s="389">
        <f t="shared" si="10"/>
        <v>0.23023255813953489</v>
      </c>
      <c r="L31" s="42">
        <f>[6]czas!L32</f>
        <v>264</v>
      </c>
      <c r="M31" s="389">
        <f t="shared" si="11"/>
        <v>0.15348837209302327</v>
      </c>
      <c r="N31" s="42">
        <f>[6]czas!N32</f>
        <v>362</v>
      </c>
      <c r="O31" s="390">
        <f t="shared" si="12"/>
        <v>0.21046511627906977</v>
      </c>
    </row>
    <row r="32" spans="1:15" ht="17.100000000000001" customHeight="1">
      <c r="A32" s="560" t="s">
        <v>94</v>
      </c>
      <c r="B32" s="561"/>
      <c r="C32" s="72">
        <f>SUM(C33:C36)</f>
        <v>6935</v>
      </c>
      <c r="D32" s="72">
        <f>SUM(D33:D36)</f>
        <v>724</v>
      </c>
      <c r="E32" s="73">
        <f t="shared" si="7"/>
        <v>0.10439798125450613</v>
      </c>
      <c r="F32" s="72">
        <f>SUM(F33:F36)</f>
        <v>974</v>
      </c>
      <c r="G32" s="73">
        <f t="shared" si="8"/>
        <v>0.14044700793078588</v>
      </c>
      <c r="H32" s="72">
        <f>SUM(H33:H36)</f>
        <v>1032</v>
      </c>
      <c r="I32" s="73">
        <f t="shared" si="9"/>
        <v>0.14881038211968275</v>
      </c>
      <c r="J32" s="72">
        <f>SUM(J33:J36)</f>
        <v>1206</v>
      </c>
      <c r="K32" s="73">
        <f t="shared" si="10"/>
        <v>0.17390050468637347</v>
      </c>
      <c r="L32" s="72">
        <f>SUM(L33:L36)</f>
        <v>1183</v>
      </c>
      <c r="M32" s="73">
        <f t="shared" si="11"/>
        <v>0.17058399423215573</v>
      </c>
      <c r="N32" s="72">
        <f>SUM(N33:N36)</f>
        <v>1816</v>
      </c>
      <c r="O32" s="74">
        <f t="shared" si="12"/>
        <v>0.26186012977649603</v>
      </c>
    </row>
    <row r="33" spans="1:15" ht="15" customHeight="1">
      <c r="A33" s="238">
        <v>1</v>
      </c>
      <c r="B33" s="19" t="s">
        <v>121</v>
      </c>
      <c r="C33" s="28">
        <f>SUM(D33+F33+H33+J33+L33+N33)</f>
        <v>1004</v>
      </c>
      <c r="D33" s="42">
        <f>[6]czas!D34</f>
        <v>94</v>
      </c>
      <c r="E33" s="389">
        <f t="shared" si="7"/>
        <v>9.3625498007968128E-2</v>
      </c>
      <c r="F33" s="42">
        <f>[6]czas!F34</f>
        <v>149</v>
      </c>
      <c r="G33" s="389">
        <f t="shared" si="8"/>
        <v>0.14840637450199204</v>
      </c>
      <c r="H33" s="42">
        <f>[6]czas!H34</f>
        <v>116</v>
      </c>
      <c r="I33" s="29">
        <f t="shared" si="9"/>
        <v>0.11553784860557768</v>
      </c>
      <c r="J33" s="42">
        <f>[6]czas!J34</f>
        <v>168</v>
      </c>
      <c r="K33" s="389">
        <f t="shared" si="10"/>
        <v>0.16733067729083664</v>
      </c>
      <c r="L33" s="42">
        <f>[6]czas!L34</f>
        <v>204</v>
      </c>
      <c r="M33" s="389">
        <f t="shared" si="11"/>
        <v>0.20318725099601595</v>
      </c>
      <c r="N33" s="42">
        <f>[6]czas!N34</f>
        <v>273</v>
      </c>
      <c r="O33" s="390">
        <f t="shared" si="12"/>
        <v>0.27191235059760954</v>
      </c>
    </row>
    <row r="34" spans="1:15" s="40" customFormat="1" ht="15" customHeight="1">
      <c r="A34" s="242">
        <v>2</v>
      </c>
      <c r="B34" s="21" t="s">
        <v>123</v>
      </c>
      <c r="C34" s="28">
        <f>SUM(D34+F34+H34+J34+L34+N34)</f>
        <v>2243</v>
      </c>
      <c r="D34" s="114">
        <f>[6]czas!D35</f>
        <v>240</v>
      </c>
      <c r="E34" s="391">
        <f t="shared" si="7"/>
        <v>0.1069995541685243</v>
      </c>
      <c r="F34" s="114">
        <f>[6]czas!F35</f>
        <v>295</v>
      </c>
      <c r="G34" s="391">
        <f t="shared" si="8"/>
        <v>0.13152028533214444</v>
      </c>
      <c r="H34" s="114">
        <f>[6]czas!H35</f>
        <v>365</v>
      </c>
      <c r="I34" s="36">
        <f t="shared" si="9"/>
        <v>0.16272848863129738</v>
      </c>
      <c r="J34" s="114">
        <f>[6]czas!J35</f>
        <v>385</v>
      </c>
      <c r="K34" s="391">
        <f t="shared" si="10"/>
        <v>0.17164511814534106</v>
      </c>
      <c r="L34" s="114">
        <f>[6]czas!L35</f>
        <v>370</v>
      </c>
      <c r="M34" s="391">
        <f t="shared" si="11"/>
        <v>0.16495764600980828</v>
      </c>
      <c r="N34" s="114">
        <f>[6]czas!N35</f>
        <v>588</v>
      </c>
      <c r="O34" s="392">
        <f t="shared" si="12"/>
        <v>0.26214890771288452</v>
      </c>
    </row>
    <row r="35" spans="1:15" s="40" customFormat="1" ht="15" customHeight="1">
      <c r="A35" s="238">
        <v>3</v>
      </c>
      <c r="B35" s="19" t="s">
        <v>34</v>
      </c>
      <c r="C35" s="28">
        <f>SUM(D35+F35+H35+J35+L35+N35)</f>
        <v>2124</v>
      </c>
      <c r="D35" s="42">
        <f>[6]czas!D36</f>
        <v>224</v>
      </c>
      <c r="E35" s="389">
        <f t="shared" si="7"/>
        <v>0.10546139359698682</v>
      </c>
      <c r="F35" s="42">
        <f>[6]czas!F36</f>
        <v>315</v>
      </c>
      <c r="G35" s="389">
        <f t="shared" si="8"/>
        <v>0.14830508474576271</v>
      </c>
      <c r="H35" s="42">
        <f>[6]czas!H36</f>
        <v>313</v>
      </c>
      <c r="I35" s="29">
        <f t="shared" si="9"/>
        <v>0.14736346516007534</v>
      </c>
      <c r="J35" s="42">
        <f>[6]czas!J36</f>
        <v>381</v>
      </c>
      <c r="K35" s="389">
        <f t="shared" si="10"/>
        <v>0.17937853107344634</v>
      </c>
      <c r="L35" s="42">
        <f>[6]czas!L36</f>
        <v>386</v>
      </c>
      <c r="M35" s="389">
        <f t="shared" si="11"/>
        <v>0.18173258003766479</v>
      </c>
      <c r="N35" s="42">
        <f>[6]czas!N36</f>
        <v>505</v>
      </c>
      <c r="O35" s="390">
        <f t="shared" si="12"/>
        <v>0.23775894538606404</v>
      </c>
    </row>
    <row r="36" spans="1:15" ht="15" customHeight="1">
      <c r="A36" s="238">
        <v>4</v>
      </c>
      <c r="B36" s="19" t="s">
        <v>35</v>
      </c>
      <c r="C36" s="28">
        <f>SUM(D36+F36+H36+J36+L36+N36)</f>
        <v>1564</v>
      </c>
      <c r="D36" s="42">
        <f>[6]czas!D37</f>
        <v>166</v>
      </c>
      <c r="E36" s="389">
        <f t="shared" si="7"/>
        <v>0.10613810741687979</v>
      </c>
      <c r="F36" s="42">
        <f>[6]czas!F37</f>
        <v>215</v>
      </c>
      <c r="G36" s="389">
        <f t="shared" si="8"/>
        <v>0.13746803069053709</v>
      </c>
      <c r="H36" s="42">
        <f>[6]czas!H37</f>
        <v>238</v>
      </c>
      <c r="I36" s="29">
        <f t="shared" si="9"/>
        <v>0.15217391304347827</v>
      </c>
      <c r="J36" s="42">
        <f>[6]czas!J37</f>
        <v>272</v>
      </c>
      <c r="K36" s="389">
        <f t="shared" si="10"/>
        <v>0.17391304347826086</v>
      </c>
      <c r="L36" s="42">
        <f>[6]czas!L37</f>
        <v>223</v>
      </c>
      <c r="M36" s="389">
        <f t="shared" si="11"/>
        <v>0.14258312020460359</v>
      </c>
      <c r="N36" s="42">
        <f>[6]czas!N37</f>
        <v>450</v>
      </c>
      <c r="O36" s="390">
        <f t="shared" si="12"/>
        <v>0.28772378516624042</v>
      </c>
    </row>
    <row r="37" spans="1:15" ht="17.100000000000001" customHeight="1">
      <c r="A37" s="560" t="s">
        <v>95</v>
      </c>
      <c r="B37" s="561"/>
      <c r="C37" s="72">
        <f>SUM(C38:C54)</f>
        <v>78266</v>
      </c>
      <c r="D37" s="72">
        <f>SUM(D38:D54)</f>
        <v>7257</v>
      </c>
      <c r="E37" s="73">
        <f t="shared" si="7"/>
        <v>9.2722254874402679E-2</v>
      </c>
      <c r="F37" s="72">
        <f>SUM(F38:F54)</f>
        <v>10836</v>
      </c>
      <c r="G37" s="73">
        <f t="shared" si="8"/>
        <v>0.1384509237727749</v>
      </c>
      <c r="H37" s="72">
        <f>SUM(H38:H54)</f>
        <v>12534</v>
      </c>
      <c r="I37" s="73">
        <f t="shared" si="9"/>
        <v>0.16014616819564051</v>
      </c>
      <c r="J37" s="72">
        <f>SUM(J38:J54)</f>
        <v>13275</v>
      </c>
      <c r="K37" s="73">
        <f t="shared" si="10"/>
        <v>0.16961388086780976</v>
      </c>
      <c r="L37" s="72">
        <f>SUM(L38:L54)</f>
        <v>13599</v>
      </c>
      <c r="M37" s="73">
        <f t="shared" si="11"/>
        <v>0.1737536094856004</v>
      </c>
      <c r="N37" s="72">
        <f>SUM(N38:N54)</f>
        <v>20765</v>
      </c>
      <c r="O37" s="74">
        <f t="shared" si="12"/>
        <v>0.26531316280377176</v>
      </c>
    </row>
    <row r="38" spans="1:15" ht="15" customHeight="1">
      <c r="A38" s="238">
        <v>1</v>
      </c>
      <c r="B38" s="19" t="s">
        <v>36</v>
      </c>
      <c r="C38" s="28">
        <f t="shared" ref="C38:C54" si="13">SUM(D38+F38+H38+J38+L38+N38)</f>
        <v>4211</v>
      </c>
      <c r="D38" s="42">
        <f>[6]czas!D39</f>
        <v>267</v>
      </c>
      <c r="E38" s="389">
        <f t="shared" si="7"/>
        <v>6.3405366896224169E-2</v>
      </c>
      <c r="F38" s="42">
        <f>[6]czas!F39</f>
        <v>424</v>
      </c>
      <c r="G38" s="389">
        <f t="shared" si="8"/>
        <v>0.10068867252434101</v>
      </c>
      <c r="H38" s="42">
        <f>[6]czas!H39</f>
        <v>599</v>
      </c>
      <c r="I38" s="29">
        <f t="shared" si="9"/>
        <v>0.14224649726905722</v>
      </c>
      <c r="J38" s="42">
        <f>[6]czas!J39</f>
        <v>699</v>
      </c>
      <c r="K38" s="389">
        <f t="shared" si="10"/>
        <v>0.16599382569460935</v>
      </c>
      <c r="L38" s="42">
        <f>[6]czas!L39</f>
        <v>748</v>
      </c>
      <c r="M38" s="389">
        <f t="shared" si="11"/>
        <v>0.17763001662312991</v>
      </c>
      <c r="N38" s="42">
        <f>[6]czas!N39</f>
        <v>1474</v>
      </c>
      <c r="O38" s="390">
        <f t="shared" si="12"/>
        <v>0.35003562099263835</v>
      </c>
    </row>
    <row r="39" spans="1:15" ht="15" customHeight="1">
      <c r="A39" s="238">
        <v>2</v>
      </c>
      <c r="B39" s="19" t="s">
        <v>37</v>
      </c>
      <c r="C39" s="28">
        <f t="shared" si="13"/>
        <v>1281</v>
      </c>
      <c r="D39" s="42">
        <f>[6]czas!D40</f>
        <v>159</v>
      </c>
      <c r="E39" s="389">
        <f t="shared" si="7"/>
        <v>0.12412177985948478</v>
      </c>
      <c r="F39" s="42">
        <f>[6]czas!F40</f>
        <v>228</v>
      </c>
      <c r="G39" s="389">
        <f t="shared" si="8"/>
        <v>0.17798594847775176</v>
      </c>
      <c r="H39" s="42">
        <f>[6]czas!H40</f>
        <v>264</v>
      </c>
      <c r="I39" s="29">
        <f t="shared" si="9"/>
        <v>0.20608899297423888</v>
      </c>
      <c r="J39" s="42">
        <f>[6]czas!J40</f>
        <v>222</v>
      </c>
      <c r="K39" s="389">
        <f t="shared" si="10"/>
        <v>0.17330210772833723</v>
      </c>
      <c r="L39" s="42">
        <f>[6]czas!L40</f>
        <v>207</v>
      </c>
      <c r="M39" s="389">
        <f t="shared" si="11"/>
        <v>0.16159250585480095</v>
      </c>
      <c r="N39" s="42">
        <f>[6]czas!N40</f>
        <v>201</v>
      </c>
      <c r="O39" s="390">
        <f t="shared" si="12"/>
        <v>0.15690866510538642</v>
      </c>
    </row>
    <row r="40" spans="1:15" ht="15" customHeight="1">
      <c r="A40" s="238">
        <v>3</v>
      </c>
      <c r="B40" s="19" t="s">
        <v>38</v>
      </c>
      <c r="C40" s="28">
        <f t="shared" si="13"/>
        <v>1175</v>
      </c>
      <c r="D40" s="42">
        <f>[6]czas!D41</f>
        <v>171</v>
      </c>
      <c r="E40" s="389">
        <f t="shared" si="7"/>
        <v>0.14553191489361703</v>
      </c>
      <c r="F40" s="42">
        <f>[6]czas!F41</f>
        <v>253</v>
      </c>
      <c r="G40" s="389">
        <f t="shared" si="8"/>
        <v>0.21531914893617021</v>
      </c>
      <c r="H40" s="42">
        <f>[6]czas!H41</f>
        <v>252</v>
      </c>
      <c r="I40" s="29">
        <f t="shared" si="9"/>
        <v>0.21446808510638299</v>
      </c>
      <c r="J40" s="42">
        <f>[6]czas!J41</f>
        <v>206</v>
      </c>
      <c r="K40" s="389">
        <f t="shared" si="10"/>
        <v>0.1753191489361702</v>
      </c>
      <c r="L40" s="42">
        <f>[6]czas!L41</f>
        <v>136</v>
      </c>
      <c r="M40" s="389">
        <f t="shared" si="11"/>
        <v>0.11574468085106383</v>
      </c>
      <c r="N40" s="42">
        <f>[6]czas!N41</f>
        <v>157</v>
      </c>
      <c r="O40" s="390">
        <f t="shared" si="12"/>
        <v>0.13361702127659575</v>
      </c>
    </row>
    <row r="41" spans="1:15" ht="15" customHeight="1">
      <c r="A41" s="238">
        <v>4</v>
      </c>
      <c r="B41" s="19" t="s">
        <v>39</v>
      </c>
      <c r="C41" s="28">
        <f t="shared" si="13"/>
        <v>3104</v>
      </c>
      <c r="D41" s="42">
        <f>[6]czas!D42</f>
        <v>269</v>
      </c>
      <c r="E41" s="389">
        <f t="shared" si="7"/>
        <v>8.6662371134020616E-2</v>
      </c>
      <c r="F41" s="42">
        <f>[6]czas!F42</f>
        <v>398</v>
      </c>
      <c r="G41" s="389">
        <f t="shared" si="8"/>
        <v>0.12822164948453607</v>
      </c>
      <c r="H41" s="42">
        <f>[6]czas!H42</f>
        <v>472</v>
      </c>
      <c r="I41" s="29">
        <f t="shared" si="9"/>
        <v>0.15206185567010308</v>
      </c>
      <c r="J41" s="42">
        <f>[6]czas!J42</f>
        <v>515</v>
      </c>
      <c r="K41" s="389">
        <f t="shared" si="10"/>
        <v>0.16591494845360824</v>
      </c>
      <c r="L41" s="42">
        <f>[6]czas!L42</f>
        <v>613</v>
      </c>
      <c r="M41" s="389">
        <f t="shared" si="11"/>
        <v>0.19748711340206185</v>
      </c>
      <c r="N41" s="42">
        <f>[6]czas!N42</f>
        <v>837</v>
      </c>
      <c r="O41" s="390">
        <f t="shared" si="12"/>
        <v>0.26965206185567009</v>
      </c>
    </row>
    <row r="42" spans="1:15" ht="15" customHeight="1">
      <c r="A42" s="238">
        <v>5</v>
      </c>
      <c r="B42" s="19" t="s">
        <v>70</v>
      </c>
      <c r="C42" s="28">
        <f t="shared" si="13"/>
        <v>2849</v>
      </c>
      <c r="D42" s="42">
        <f>[6]czas!D43</f>
        <v>302</v>
      </c>
      <c r="E42" s="389">
        <f t="shared" si="7"/>
        <v>0.10600210600210601</v>
      </c>
      <c r="F42" s="42">
        <f>[6]czas!F43</f>
        <v>427</v>
      </c>
      <c r="G42" s="389">
        <f t="shared" si="8"/>
        <v>0.14987714987714987</v>
      </c>
      <c r="H42" s="42">
        <f>[6]czas!H43</f>
        <v>489</v>
      </c>
      <c r="I42" s="29">
        <f t="shared" si="9"/>
        <v>0.17163917163917164</v>
      </c>
      <c r="J42" s="42">
        <f>[6]czas!J43</f>
        <v>506</v>
      </c>
      <c r="K42" s="389">
        <f t="shared" si="10"/>
        <v>0.17760617760617761</v>
      </c>
      <c r="L42" s="42">
        <f>[6]czas!L43</f>
        <v>465</v>
      </c>
      <c r="M42" s="389">
        <f t="shared" si="11"/>
        <v>0.16321516321516322</v>
      </c>
      <c r="N42" s="42">
        <f>[6]czas!N43</f>
        <v>660</v>
      </c>
      <c r="O42" s="390">
        <f t="shared" si="12"/>
        <v>0.23166023166023167</v>
      </c>
    </row>
    <row r="43" spans="1:15" ht="15" customHeight="1">
      <c r="A43" s="238">
        <v>6</v>
      </c>
      <c r="B43" s="19" t="s">
        <v>40</v>
      </c>
      <c r="C43" s="28">
        <f t="shared" si="13"/>
        <v>2327</v>
      </c>
      <c r="D43" s="42">
        <f>[6]czas!D44</f>
        <v>208</v>
      </c>
      <c r="E43" s="389">
        <f t="shared" si="7"/>
        <v>8.9385474860335198E-2</v>
      </c>
      <c r="F43" s="42">
        <f>[6]czas!F44</f>
        <v>303</v>
      </c>
      <c r="G43" s="389">
        <f t="shared" si="8"/>
        <v>0.13021057155135368</v>
      </c>
      <c r="H43" s="42">
        <f>[6]czas!H44</f>
        <v>362</v>
      </c>
      <c r="I43" s="29">
        <f t="shared" si="9"/>
        <v>0.15556510528577569</v>
      </c>
      <c r="J43" s="42">
        <f>[6]czas!J44</f>
        <v>386</v>
      </c>
      <c r="K43" s="389">
        <f t="shared" si="10"/>
        <v>0.16587881392350667</v>
      </c>
      <c r="L43" s="42">
        <f>[6]czas!L44</f>
        <v>380</v>
      </c>
      <c r="M43" s="389">
        <f t="shared" si="11"/>
        <v>0.16330038676407391</v>
      </c>
      <c r="N43" s="42">
        <f>[6]czas!N44</f>
        <v>688</v>
      </c>
      <c r="O43" s="390">
        <f t="shared" si="12"/>
        <v>0.29565964761495489</v>
      </c>
    </row>
    <row r="44" spans="1:15" ht="15" customHeight="1">
      <c r="A44" s="238">
        <v>7</v>
      </c>
      <c r="B44" s="19" t="s">
        <v>41</v>
      </c>
      <c r="C44" s="28">
        <f t="shared" si="13"/>
        <v>2595</v>
      </c>
      <c r="D44" s="42">
        <f>[6]czas!D45</f>
        <v>268</v>
      </c>
      <c r="E44" s="389">
        <f t="shared" si="7"/>
        <v>0.10327552986512524</v>
      </c>
      <c r="F44" s="42">
        <f>[6]czas!F45</f>
        <v>434</v>
      </c>
      <c r="G44" s="389">
        <f t="shared" si="8"/>
        <v>0.16724470134874758</v>
      </c>
      <c r="H44" s="42">
        <f>[6]czas!H45</f>
        <v>464</v>
      </c>
      <c r="I44" s="29">
        <f t="shared" si="9"/>
        <v>0.1788053949903661</v>
      </c>
      <c r="J44" s="42">
        <f>[6]czas!J45</f>
        <v>496</v>
      </c>
      <c r="K44" s="389">
        <f t="shared" si="10"/>
        <v>0.19113680154142582</v>
      </c>
      <c r="L44" s="42">
        <f>[6]czas!L45</f>
        <v>465</v>
      </c>
      <c r="M44" s="389">
        <f t="shared" si="11"/>
        <v>0.1791907514450867</v>
      </c>
      <c r="N44" s="42">
        <f>[6]czas!N45</f>
        <v>468</v>
      </c>
      <c r="O44" s="390">
        <f t="shared" si="12"/>
        <v>0.18034682080924855</v>
      </c>
    </row>
    <row r="45" spans="1:15" ht="15" customHeight="1">
      <c r="A45" s="238">
        <v>8</v>
      </c>
      <c r="B45" s="19" t="s">
        <v>42</v>
      </c>
      <c r="C45" s="28">
        <f t="shared" si="13"/>
        <v>4080</v>
      </c>
      <c r="D45" s="42">
        <f>[6]czas!D46</f>
        <v>354</v>
      </c>
      <c r="E45" s="389">
        <f t="shared" si="7"/>
        <v>8.6764705882352938E-2</v>
      </c>
      <c r="F45" s="42">
        <f>[6]czas!F46</f>
        <v>612</v>
      </c>
      <c r="G45" s="389">
        <f t="shared" si="8"/>
        <v>0.15</v>
      </c>
      <c r="H45" s="42">
        <f>[6]czas!H46</f>
        <v>688</v>
      </c>
      <c r="I45" s="29">
        <f t="shared" si="9"/>
        <v>0.16862745098039217</v>
      </c>
      <c r="J45" s="42">
        <f>[6]czas!J46</f>
        <v>685</v>
      </c>
      <c r="K45" s="389">
        <f t="shared" si="10"/>
        <v>0.16789215686274508</v>
      </c>
      <c r="L45" s="42">
        <f>[6]czas!L46</f>
        <v>735</v>
      </c>
      <c r="M45" s="389">
        <f t="shared" si="11"/>
        <v>0.18014705882352941</v>
      </c>
      <c r="N45" s="42">
        <f>[6]czas!N46</f>
        <v>1006</v>
      </c>
      <c r="O45" s="390">
        <f t="shared" si="12"/>
        <v>0.2465686274509804</v>
      </c>
    </row>
    <row r="46" spans="1:15" ht="15" customHeight="1">
      <c r="A46" s="238">
        <v>9</v>
      </c>
      <c r="B46" s="19" t="s">
        <v>43</v>
      </c>
      <c r="C46" s="28">
        <f t="shared" si="13"/>
        <v>3412</v>
      </c>
      <c r="D46" s="42">
        <f>[6]czas!D47</f>
        <v>293</v>
      </c>
      <c r="E46" s="389">
        <f t="shared" si="7"/>
        <v>8.5873388042203985E-2</v>
      </c>
      <c r="F46" s="42">
        <f>[6]czas!F47</f>
        <v>486</v>
      </c>
      <c r="G46" s="389">
        <f t="shared" si="8"/>
        <v>0.14243845252051582</v>
      </c>
      <c r="H46" s="42">
        <f>[6]czas!H47</f>
        <v>532</v>
      </c>
      <c r="I46" s="29">
        <f t="shared" si="9"/>
        <v>0.15592028135990621</v>
      </c>
      <c r="J46" s="42">
        <f>[6]czas!J47</f>
        <v>522</v>
      </c>
      <c r="K46" s="389">
        <f t="shared" si="10"/>
        <v>0.15298944900351699</v>
      </c>
      <c r="L46" s="42">
        <f>[6]czas!L47</f>
        <v>582</v>
      </c>
      <c r="M46" s="389">
        <f t="shared" si="11"/>
        <v>0.17057444314185227</v>
      </c>
      <c r="N46" s="42">
        <f>[6]czas!N47</f>
        <v>997</v>
      </c>
      <c r="O46" s="390">
        <f t="shared" si="12"/>
        <v>0.2922039859320047</v>
      </c>
    </row>
    <row r="47" spans="1:15" ht="15" customHeight="1">
      <c r="A47" s="238">
        <v>10</v>
      </c>
      <c r="B47" s="19" t="s">
        <v>44</v>
      </c>
      <c r="C47" s="28">
        <f t="shared" si="13"/>
        <v>3663</v>
      </c>
      <c r="D47" s="42">
        <f>[6]czas!D48</f>
        <v>262</v>
      </c>
      <c r="E47" s="389">
        <f t="shared" si="7"/>
        <v>7.152607152607153E-2</v>
      </c>
      <c r="F47" s="42">
        <f>[6]czas!F48</f>
        <v>489</v>
      </c>
      <c r="G47" s="389">
        <f t="shared" si="8"/>
        <v>0.13349713349713349</v>
      </c>
      <c r="H47" s="42">
        <f>[6]czas!H48</f>
        <v>487</v>
      </c>
      <c r="I47" s="29">
        <f t="shared" si="9"/>
        <v>0.13295113295113295</v>
      </c>
      <c r="J47" s="42">
        <f>[6]czas!J48</f>
        <v>578</v>
      </c>
      <c r="K47" s="389">
        <f t="shared" si="10"/>
        <v>0.15779415779415779</v>
      </c>
      <c r="L47" s="42">
        <f>[6]czas!L48</f>
        <v>597</v>
      </c>
      <c r="M47" s="389">
        <f t="shared" si="11"/>
        <v>0.16298116298116297</v>
      </c>
      <c r="N47" s="42">
        <f>[6]czas!N48</f>
        <v>1250</v>
      </c>
      <c r="O47" s="390">
        <f t="shared" si="12"/>
        <v>0.34125034125034126</v>
      </c>
    </row>
    <row r="48" spans="1:15" ht="15" customHeight="1">
      <c r="A48" s="238">
        <v>11</v>
      </c>
      <c r="B48" s="23" t="s">
        <v>45</v>
      </c>
      <c r="C48" s="28">
        <f t="shared" si="13"/>
        <v>2524</v>
      </c>
      <c r="D48" s="42">
        <f>[6]czas!D49</f>
        <v>249</v>
      </c>
      <c r="E48" s="389">
        <f t="shared" si="7"/>
        <v>9.8652931854199682E-2</v>
      </c>
      <c r="F48" s="42">
        <f>[6]czas!F49</f>
        <v>332</v>
      </c>
      <c r="G48" s="389">
        <f t="shared" si="8"/>
        <v>0.13153724247226625</v>
      </c>
      <c r="H48" s="42">
        <f>[6]czas!H49</f>
        <v>407</v>
      </c>
      <c r="I48" s="29">
        <f t="shared" si="9"/>
        <v>0.16125198098256735</v>
      </c>
      <c r="J48" s="42">
        <f>[6]czas!J49</f>
        <v>472</v>
      </c>
      <c r="K48" s="389">
        <f t="shared" si="10"/>
        <v>0.18700475435816163</v>
      </c>
      <c r="L48" s="42">
        <f>[6]czas!L49</f>
        <v>511</v>
      </c>
      <c r="M48" s="389">
        <f t="shared" si="11"/>
        <v>0.20245641838351822</v>
      </c>
      <c r="N48" s="42">
        <f>[6]czas!N49</f>
        <v>553</v>
      </c>
      <c r="O48" s="390">
        <f t="shared" si="12"/>
        <v>0.21909667194928684</v>
      </c>
    </row>
    <row r="49" spans="1:15" s="40" customFormat="1" ht="15" customHeight="1">
      <c r="A49" s="242">
        <v>12</v>
      </c>
      <c r="B49" s="21" t="s">
        <v>81</v>
      </c>
      <c r="C49" s="28">
        <f t="shared" si="13"/>
        <v>30431</v>
      </c>
      <c r="D49" s="114">
        <f>[6]czas!D50</f>
        <v>2928</v>
      </c>
      <c r="E49" s="391">
        <f t="shared" si="7"/>
        <v>9.621767276790115E-2</v>
      </c>
      <c r="F49" s="114">
        <f>[6]czas!F50</f>
        <v>4188</v>
      </c>
      <c r="G49" s="391">
        <f t="shared" si="8"/>
        <v>0.13762281883605534</v>
      </c>
      <c r="H49" s="114">
        <f>[6]czas!H50</f>
        <v>4914</v>
      </c>
      <c r="I49" s="36">
        <f t="shared" si="9"/>
        <v>0.16148006966580133</v>
      </c>
      <c r="J49" s="114">
        <f>[6]czas!J50</f>
        <v>5042</v>
      </c>
      <c r="K49" s="391">
        <f t="shared" si="10"/>
        <v>0.16568630672669318</v>
      </c>
      <c r="L49" s="114">
        <f>[6]czas!L50</f>
        <v>5294</v>
      </c>
      <c r="M49" s="391">
        <f t="shared" si="11"/>
        <v>0.17396733594032401</v>
      </c>
      <c r="N49" s="114">
        <f>[6]czas!N50</f>
        <v>8065</v>
      </c>
      <c r="O49" s="392">
        <f t="shared" si="12"/>
        <v>0.26502579606322502</v>
      </c>
    </row>
    <row r="50" spans="1:15" ht="15" customHeight="1">
      <c r="A50" s="238">
        <v>13</v>
      </c>
      <c r="B50" s="19" t="s">
        <v>46</v>
      </c>
      <c r="C50" s="28">
        <f t="shared" si="13"/>
        <v>1638</v>
      </c>
      <c r="D50" s="42">
        <f>[6]czas!D51</f>
        <v>168</v>
      </c>
      <c r="E50" s="389">
        <f t="shared" si="7"/>
        <v>0.10256410256410256</v>
      </c>
      <c r="F50" s="42">
        <f>[6]czas!F51</f>
        <v>228</v>
      </c>
      <c r="G50" s="389">
        <f t="shared" si="8"/>
        <v>0.1391941391941392</v>
      </c>
      <c r="H50" s="42">
        <f>[6]czas!H51</f>
        <v>274</v>
      </c>
      <c r="I50" s="29">
        <f t="shared" si="9"/>
        <v>0.16727716727716727</v>
      </c>
      <c r="J50" s="42">
        <f>[6]czas!J51</f>
        <v>313</v>
      </c>
      <c r="K50" s="389">
        <f t="shared" si="10"/>
        <v>0.19108669108669107</v>
      </c>
      <c r="L50" s="42">
        <f>[6]czas!L51</f>
        <v>234</v>
      </c>
      <c r="M50" s="389">
        <f t="shared" si="11"/>
        <v>0.14285714285714285</v>
      </c>
      <c r="N50" s="42">
        <f>[6]czas!N51</f>
        <v>421</v>
      </c>
      <c r="O50" s="390">
        <f t="shared" si="12"/>
        <v>0.257020757020757</v>
      </c>
    </row>
    <row r="51" spans="1:15" ht="15" customHeight="1">
      <c r="A51" s="238">
        <v>14</v>
      </c>
      <c r="B51" s="19" t="s">
        <v>47</v>
      </c>
      <c r="C51" s="28">
        <f t="shared" si="13"/>
        <v>2269</v>
      </c>
      <c r="D51" s="42">
        <f>[6]czas!D52</f>
        <v>198</v>
      </c>
      <c r="E51" s="389">
        <f t="shared" si="7"/>
        <v>8.7263111502864699E-2</v>
      </c>
      <c r="F51" s="42">
        <f>[6]czas!F52</f>
        <v>264</v>
      </c>
      <c r="G51" s="389">
        <f t="shared" si="8"/>
        <v>0.11635081533715293</v>
      </c>
      <c r="H51" s="42">
        <f>[6]czas!H52</f>
        <v>335</v>
      </c>
      <c r="I51" s="29">
        <f t="shared" si="9"/>
        <v>0.14764213309828117</v>
      </c>
      <c r="J51" s="42">
        <f>[6]czas!J52</f>
        <v>364</v>
      </c>
      <c r="K51" s="389">
        <f t="shared" si="10"/>
        <v>0.16042309387395329</v>
      </c>
      <c r="L51" s="42">
        <f>[6]czas!L52</f>
        <v>410</v>
      </c>
      <c r="M51" s="389">
        <f t="shared" si="11"/>
        <v>0.18069634200088144</v>
      </c>
      <c r="N51" s="42">
        <f>[6]czas!N52</f>
        <v>698</v>
      </c>
      <c r="O51" s="390">
        <f t="shared" si="12"/>
        <v>0.30762450418686649</v>
      </c>
    </row>
    <row r="52" spans="1:15" ht="15" customHeight="1">
      <c r="A52" s="238">
        <v>15</v>
      </c>
      <c r="B52" s="19" t="s">
        <v>48</v>
      </c>
      <c r="C52" s="28">
        <f t="shared" si="13"/>
        <v>7820</v>
      </c>
      <c r="D52" s="42">
        <f>[6]czas!D53</f>
        <v>655</v>
      </c>
      <c r="E52" s="389">
        <f t="shared" si="7"/>
        <v>8.3759590792838873E-2</v>
      </c>
      <c r="F52" s="42">
        <f>[6]czas!F53</f>
        <v>1083</v>
      </c>
      <c r="G52" s="389">
        <f t="shared" si="8"/>
        <v>0.13849104859335037</v>
      </c>
      <c r="H52" s="42">
        <f>[6]czas!H53</f>
        <v>1255</v>
      </c>
      <c r="I52" s="29">
        <f t="shared" si="9"/>
        <v>0.1604859335038363</v>
      </c>
      <c r="J52" s="42">
        <f>[6]czas!J53</f>
        <v>1441</v>
      </c>
      <c r="K52" s="389">
        <f t="shared" si="10"/>
        <v>0.18427109974424552</v>
      </c>
      <c r="L52" s="42">
        <f>[6]czas!L53</f>
        <v>1402</v>
      </c>
      <c r="M52" s="389">
        <f t="shared" si="11"/>
        <v>0.1792838874680307</v>
      </c>
      <c r="N52" s="42">
        <f>[6]czas!N53</f>
        <v>1984</v>
      </c>
      <c r="O52" s="390">
        <f t="shared" si="12"/>
        <v>0.2537084398976982</v>
      </c>
    </row>
    <row r="53" spans="1:15" ht="15" customHeight="1">
      <c r="A53" s="238">
        <v>16</v>
      </c>
      <c r="B53" s="19" t="s">
        <v>49</v>
      </c>
      <c r="C53" s="28">
        <f t="shared" si="13"/>
        <v>1735</v>
      </c>
      <c r="D53" s="42">
        <f>[6]czas!D54</f>
        <v>278</v>
      </c>
      <c r="E53" s="389">
        <f t="shared" si="7"/>
        <v>0.16023054755043228</v>
      </c>
      <c r="F53" s="42">
        <f>[6]czas!F54</f>
        <v>331</v>
      </c>
      <c r="G53" s="389">
        <f t="shared" si="8"/>
        <v>0.19077809798270892</v>
      </c>
      <c r="H53" s="42">
        <f>[6]czas!H54</f>
        <v>347</v>
      </c>
      <c r="I53" s="29">
        <f t="shared" si="9"/>
        <v>0.2</v>
      </c>
      <c r="J53" s="42">
        <f>[6]czas!J54</f>
        <v>332</v>
      </c>
      <c r="K53" s="389">
        <f t="shared" si="10"/>
        <v>0.19135446685878962</v>
      </c>
      <c r="L53" s="42">
        <f>[6]czas!L54</f>
        <v>236</v>
      </c>
      <c r="M53" s="389">
        <f t="shared" si="11"/>
        <v>0.13602305475504323</v>
      </c>
      <c r="N53" s="42">
        <f>[6]czas!N54</f>
        <v>211</v>
      </c>
      <c r="O53" s="390">
        <f t="shared" si="12"/>
        <v>0.12161383285302593</v>
      </c>
    </row>
    <row r="54" spans="1:15" ht="15" customHeight="1" thickBot="1">
      <c r="A54" s="249">
        <v>17</v>
      </c>
      <c r="B54" s="25" t="s">
        <v>50</v>
      </c>
      <c r="C54" s="34">
        <f t="shared" si="13"/>
        <v>3152</v>
      </c>
      <c r="D54" s="112">
        <f>[6]czas!D55</f>
        <v>228</v>
      </c>
      <c r="E54" s="395">
        <f t="shared" si="7"/>
        <v>7.2335025380710655E-2</v>
      </c>
      <c r="F54" s="112">
        <f>[6]czas!F55</f>
        <v>356</v>
      </c>
      <c r="G54" s="395">
        <f t="shared" si="8"/>
        <v>0.11294416243654823</v>
      </c>
      <c r="H54" s="112">
        <f>[6]czas!H55</f>
        <v>393</v>
      </c>
      <c r="I54" s="31">
        <f t="shared" si="9"/>
        <v>0.12468274111675128</v>
      </c>
      <c r="J54" s="112">
        <f>[6]czas!J55</f>
        <v>496</v>
      </c>
      <c r="K54" s="395">
        <f t="shared" si="10"/>
        <v>0.15736040609137056</v>
      </c>
      <c r="L54" s="112">
        <f>[6]czas!L55</f>
        <v>584</v>
      </c>
      <c r="M54" s="395">
        <f t="shared" si="11"/>
        <v>0.18527918781725888</v>
      </c>
      <c r="N54" s="112">
        <f>[6]czas!N55</f>
        <v>1095</v>
      </c>
      <c r="O54" s="396">
        <f t="shared" si="12"/>
        <v>0.34739847715736039</v>
      </c>
    </row>
    <row r="55" spans="1:15" ht="13.5" thickTop="1">
      <c r="F55" s="353"/>
      <c r="G55" s="353"/>
      <c r="H55" s="353"/>
      <c r="I55" s="397"/>
      <c r="J55" s="353"/>
    </row>
    <row r="56" spans="1:15">
      <c r="C56" s="62"/>
      <c r="H56" s="353"/>
      <c r="I56" s="353"/>
      <c r="J56" s="353"/>
    </row>
    <row r="57" spans="1:15">
      <c r="C57" s="62"/>
    </row>
  </sheetData>
  <mergeCells count="14">
    <mergeCell ref="A1:O1"/>
    <mergeCell ref="A2:O2"/>
    <mergeCell ref="A3:A4"/>
    <mergeCell ref="B3:B4"/>
    <mergeCell ref="C3:C4"/>
    <mergeCell ref="D3:O3"/>
    <mergeCell ref="A32:B32"/>
    <mergeCell ref="A37:B37"/>
    <mergeCell ref="A5:B5"/>
    <mergeCell ref="A6:B6"/>
    <mergeCell ref="A7:B7"/>
    <mergeCell ref="A12:B12"/>
    <mergeCell ref="A18:B18"/>
    <mergeCell ref="A23:B23"/>
  </mergeCells>
  <printOptions horizontalCentered="1" verticalCentered="1"/>
  <pageMargins left="0.78740157480314965" right="0.39370078740157483" top="0.59055118110236227" bottom="0.59055118110236227" header="0" footer="0"/>
  <pageSetup paperSize="9"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4"/>
  <sheetViews>
    <sheetView view="pageBreakPreview" topLeftCell="A142" zoomScale="50" zoomScaleNormal="100" zoomScaleSheetLayoutView="50" workbookViewId="0">
      <selection activeCell="A2" sqref="A2:AA2"/>
    </sheetView>
  </sheetViews>
  <sheetFormatPr defaultRowHeight="12.75"/>
  <cols>
    <col min="1" max="1" width="7.5703125" style="20" customWidth="1"/>
    <col min="2" max="2" width="40.7109375" style="382" customWidth="1"/>
    <col min="3" max="3" width="15.5703125" style="20" bestFit="1" customWidth="1"/>
    <col min="4" max="6" width="13.5703125" style="20" bestFit="1" customWidth="1"/>
    <col min="7" max="7" width="15.5703125" style="20" bestFit="1" customWidth="1"/>
    <col min="8" max="8" width="13.5703125" style="20" bestFit="1" customWidth="1"/>
    <col min="9" max="10" width="11.5703125" style="20" bestFit="1" customWidth="1"/>
    <col min="11" max="11" width="13.5703125" style="20" bestFit="1" customWidth="1"/>
    <col min="12" max="12" width="11.5703125" style="20" bestFit="1" customWidth="1"/>
    <col min="13" max="14" width="13.5703125" style="20" bestFit="1" customWidth="1"/>
    <col min="15" max="17" width="9.140625" style="20"/>
    <col min="18" max="18" width="8.5703125" style="20" bestFit="1" customWidth="1"/>
    <col min="19" max="16384" width="9.140625" style="20"/>
  </cols>
  <sheetData>
    <row r="1" spans="1:27" ht="15.75">
      <c r="A1" s="596" t="s">
        <v>233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</row>
    <row r="2" spans="1:27" s="371" customFormat="1" ht="39.75" customHeight="1" thickBot="1">
      <c r="A2" s="676" t="s">
        <v>798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</row>
    <row r="3" spans="1:27" s="14" customFormat="1" ht="39.75" customHeight="1" thickTop="1">
      <c r="A3" s="679" t="s">
        <v>234</v>
      </c>
      <c r="B3" s="681" t="s">
        <v>235</v>
      </c>
      <c r="C3" s="683" t="s">
        <v>1930</v>
      </c>
      <c r="D3" s="566"/>
      <c r="E3" s="566"/>
      <c r="F3" s="684"/>
      <c r="G3" s="685" t="s">
        <v>1931</v>
      </c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686"/>
      <c r="Y3" s="687" t="s">
        <v>236</v>
      </c>
      <c r="Z3" s="688"/>
      <c r="AA3" s="689"/>
    </row>
    <row r="4" spans="1:27" s="14" customFormat="1" ht="42.75" customHeight="1">
      <c r="A4" s="680"/>
      <c r="B4" s="682"/>
      <c r="C4" s="672" t="s">
        <v>789</v>
      </c>
      <c r="D4" s="567" t="s">
        <v>238</v>
      </c>
      <c r="E4" s="599" t="s">
        <v>790</v>
      </c>
      <c r="F4" s="682"/>
      <c r="G4" s="671" t="s">
        <v>789</v>
      </c>
      <c r="H4" s="567" t="s">
        <v>238</v>
      </c>
      <c r="I4" s="599" t="s">
        <v>790</v>
      </c>
      <c r="J4" s="682"/>
      <c r="K4" s="672" t="s">
        <v>791</v>
      </c>
      <c r="L4" s="567"/>
      <c r="M4" s="567"/>
      <c r="N4" s="567"/>
      <c r="O4" s="567"/>
      <c r="P4" s="670"/>
      <c r="Q4" s="672" t="s">
        <v>792</v>
      </c>
      <c r="R4" s="567"/>
      <c r="S4" s="567"/>
      <c r="T4" s="567"/>
      <c r="U4" s="567"/>
      <c r="V4" s="567"/>
      <c r="W4" s="567"/>
      <c r="X4" s="670"/>
      <c r="Y4" s="674" t="s">
        <v>1932</v>
      </c>
      <c r="Z4" s="675"/>
      <c r="AA4" s="690" t="s">
        <v>1933</v>
      </c>
    </row>
    <row r="5" spans="1:27" s="14" customFormat="1" ht="28.5" customHeight="1">
      <c r="A5" s="680"/>
      <c r="B5" s="682"/>
      <c r="C5" s="672"/>
      <c r="D5" s="567"/>
      <c r="E5" s="599"/>
      <c r="F5" s="682"/>
      <c r="G5" s="671"/>
      <c r="H5" s="567"/>
      <c r="I5" s="599"/>
      <c r="J5" s="682"/>
      <c r="K5" s="672" t="s">
        <v>793</v>
      </c>
      <c r="L5" s="567"/>
      <c r="M5" s="669" t="s">
        <v>794</v>
      </c>
      <c r="N5" s="567"/>
      <c r="O5" s="567" t="s">
        <v>795</v>
      </c>
      <c r="P5" s="670"/>
      <c r="Q5" s="672" t="s">
        <v>249</v>
      </c>
      <c r="R5" s="567"/>
      <c r="S5" s="673" t="s">
        <v>1989</v>
      </c>
      <c r="T5" s="567"/>
      <c r="U5" s="599" t="s">
        <v>796</v>
      </c>
      <c r="V5" s="567"/>
      <c r="W5" s="599" t="s">
        <v>797</v>
      </c>
      <c r="X5" s="670"/>
      <c r="Y5" s="674" t="s">
        <v>237</v>
      </c>
      <c r="Z5" s="675" t="s">
        <v>240</v>
      </c>
      <c r="AA5" s="690"/>
    </row>
    <row r="6" spans="1:27" s="14" customFormat="1" ht="30" customHeight="1">
      <c r="A6" s="680"/>
      <c r="B6" s="682"/>
      <c r="C6" s="672"/>
      <c r="D6" s="567"/>
      <c r="E6" s="372" t="s">
        <v>239</v>
      </c>
      <c r="F6" s="373" t="s">
        <v>238</v>
      </c>
      <c r="G6" s="671"/>
      <c r="H6" s="567"/>
      <c r="I6" s="372" t="s">
        <v>239</v>
      </c>
      <c r="J6" s="373" t="s">
        <v>238</v>
      </c>
      <c r="K6" s="374" t="s">
        <v>239</v>
      </c>
      <c r="L6" s="372" t="s">
        <v>238</v>
      </c>
      <c r="M6" s="372" t="s">
        <v>239</v>
      </c>
      <c r="N6" s="372" t="s">
        <v>238</v>
      </c>
      <c r="O6" s="372" t="s">
        <v>239</v>
      </c>
      <c r="P6" s="373" t="s">
        <v>238</v>
      </c>
      <c r="Q6" s="374" t="s">
        <v>239</v>
      </c>
      <c r="R6" s="372" t="s">
        <v>238</v>
      </c>
      <c r="S6" s="372" t="s">
        <v>239</v>
      </c>
      <c r="T6" s="372" t="s">
        <v>238</v>
      </c>
      <c r="U6" s="372" t="s">
        <v>239</v>
      </c>
      <c r="V6" s="372" t="s">
        <v>238</v>
      </c>
      <c r="W6" s="372" t="s">
        <v>239</v>
      </c>
      <c r="X6" s="373" t="s">
        <v>238</v>
      </c>
      <c r="Y6" s="674"/>
      <c r="Z6" s="675"/>
      <c r="AA6" s="690"/>
    </row>
    <row r="7" spans="1:27" s="14" customFormat="1" ht="12" customHeight="1">
      <c r="A7" s="677">
        <v>0</v>
      </c>
      <c r="B7" s="678"/>
      <c r="C7" s="375">
        <v>1</v>
      </c>
      <c r="D7" s="376">
        <v>2</v>
      </c>
      <c r="E7" s="376">
        <v>3</v>
      </c>
      <c r="F7" s="377">
        <v>4</v>
      </c>
      <c r="G7" s="378">
        <v>5</v>
      </c>
      <c r="H7" s="376">
        <v>6</v>
      </c>
      <c r="I7" s="376">
        <v>7</v>
      </c>
      <c r="J7" s="377">
        <v>8</v>
      </c>
      <c r="K7" s="375">
        <v>9</v>
      </c>
      <c r="L7" s="376">
        <v>10</v>
      </c>
      <c r="M7" s="376">
        <v>11</v>
      </c>
      <c r="N7" s="376">
        <v>12</v>
      </c>
      <c r="O7" s="376">
        <v>13</v>
      </c>
      <c r="P7" s="377">
        <v>14</v>
      </c>
      <c r="Q7" s="375">
        <v>15</v>
      </c>
      <c r="R7" s="376">
        <v>16</v>
      </c>
      <c r="S7" s="376">
        <v>17</v>
      </c>
      <c r="T7" s="376">
        <v>18</v>
      </c>
      <c r="U7" s="376">
        <v>19</v>
      </c>
      <c r="V7" s="376">
        <v>20</v>
      </c>
      <c r="W7" s="376">
        <v>21</v>
      </c>
      <c r="X7" s="377">
        <v>22</v>
      </c>
      <c r="Y7" s="375">
        <v>23</v>
      </c>
      <c r="Z7" s="376">
        <v>24</v>
      </c>
      <c r="AA7" s="377">
        <v>25</v>
      </c>
    </row>
    <row r="8" spans="1:27" s="38" customFormat="1" ht="15">
      <c r="A8" s="379" t="s">
        <v>349</v>
      </c>
      <c r="B8" s="380" t="s">
        <v>350</v>
      </c>
      <c r="C8" s="5">
        <v>111639</v>
      </c>
      <c r="D8" s="6">
        <v>51322</v>
      </c>
      <c r="E8" s="6">
        <v>10209</v>
      </c>
      <c r="F8" s="7">
        <v>5792</v>
      </c>
      <c r="G8" s="86">
        <v>168342</v>
      </c>
      <c r="H8" s="6">
        <v>85786</v>
      </c>
      <c r="I8" s="6">
        <v>3488</v>
      </c>
      <c r="J8" s="7">
        <v>2097</v>
      </c>
      <c r="K8" s="5">
        <v>11960</v>
      </c>
      <c r="L8" s="6">
        <v>5646</v>
      </c>
      <c r="M8" s="6">
        <v>64363</v>
      </c>
      <c r="N8" s="6">
        <v>31504</v>
      </c>
      <c r="O8" s="6">
        <v>65178</v>
      </c>
      <c r="P8" s="7">
        <v>34350</v>
      </c>
      <c r="Q8" s="5">
        <v>40688</v>
      </c>
      <c r="R8" s="6">
        <v>23480</v>
      </c>
      <c r="S8" s="6">
        <v>19700</v>
      </c>
      <c r="T8" s="6">
        <v>10732</v>
      </c>
      <c r="U8" s="6">
        <v>98587</v>
      </c>
      <c r="V8" s="6">
        <v>51600</v>
      </c>
      <c r="W8" s="6">
        <v>50551</v>
      </c>
      <c r="X8" s="7">
        <v>19388</v>
      </c>
      <c r="Y8" s="5">
        <v>128509</v>
      </c>
      <c r="Z8" s="6">
        <v>26096</v>
      </c>
      <c r="AA8" s="7">
        <v>13488</v>
      </c>
    </row>
    <row r="9" spans="1:27" s="14" customFormat="1" ht="15">
      <c r="A9" s="1" t="s">
        <v>351</v>
      </c>
      <c r="B9" s="2" t="s">
        <v>352</v>
      </c>
      <c r="C9" s="8">
        <v>22619</v>
      </c>
      <c r="D9" s="9">
        <v>9621</v>
      </c>
      <c r="E9" s="9">
        <v>4370</v>
      </c>
      <c r="F9" s="10">
        <v>2384</v>
      </c>
      <c r="G9" s="87">
        <v>28020</v>
      </c>
      <c r="H9" s="9">
        <v>14273</v>
      </c>
      <c r="I9" s="9">
        <v>1598</v>
      </c>
      <c r="J9" s="10">
        <v>916</v>
      </c>
      <c r="K9" s="8">
        <v>1125</v>
      </c>
      <c r="L9" s="9">
        <v>448</v>
      </c>
      <c r="M9" s="9">
        <v>5259</v>
      </c>
      <c r="N9" s="9">
        <v>2425</v>
      </c>
      <c r="O9" s="9">
        <v>3804</v>
      </c>
      <c r="P9" s="10">
        <v>2041</v>
      </c>
      <c r="Q9" s="8">
        <v>15861</v>
      </c>
      <c r="R9" s="9">
        <v>8905</v>
      </c>
      <c r="S9" s="9">
        <v>10577</v>
      </c>
      <c r="T9" s="9">
        <v>5891</v>
      </c>
      <c r="U9" s="9">
        <v>16029</v>
      </c>
      <c r="V9" s="9">
        <v>9012</v>
      </c>
      <c r="W9" s="9">
        <v>4085</v>
      </c>
      <c r="X9" s="10">
        <v>1296</v>
      </c>
      <c r="Y9" s="8">
        <v>0</v>
      </c>
      <c r="Z9" s="9">
        <v>0</v>
      </c>
      <c r="AA9" s="10">
        <v>0</v>
      </c>
    </row>
    <row r="10" spans="1:27" s="14" customFormat="1" ht="15">
      <c r="A10" s="1" t="s">
        <v>353</v>
      </c>
      <c r="B10" s="2" t="s">
        <v>354</v>
      </c>
      <c r="C10" s="8">
        <v>7243</v>
      </c>
      <c r="D10" s="9">
        <v>5929</v>
      </c>
      <c r="E10" s="9">
        <v>210</v>
      </c>
      <c r="F10" s="10">
        <v>176</v>
      </c>
      <c r="G10" s="87">
        <v>13625</v>
      </c>
      <c r="H10" s="9">
        <v>11783</v>
      </c>
      <c r="I10" s="9">
        <v>68</v>
      </c>
      <c r="J10" s="10">
        <v>58</v>
      </c>
      <c r="K10" s="8">
        <v>856</v>
      </c>
      <c r="L10" s="9">
        <v>713</v>
      </c>
      <c r="M10" s="9">
        <v>5748</v>
      </c>
      <c r="N10" s="9">
        <v>4896</v>
      </c>
      <c r="O10" s="9">
        <v>6765</v>
      </c>
      <c r="P10" s="10">
        <v>5943</v>
      </c>
      <c r="Q10" s="8">
        <v>3056</v>
      </c>
      <c r="R10" s="9">
        <v>2736</v>
      </c>
      <c r="S10" s="9">
        <v>996</v>
      </c>
      <c r="T10" s="9">
        <v>866</v>
      </c>
      <c r="U10" s="9">
        <v>8349</v>
      </c>
      <c r="V10" s="9">
        <v>7297</v>
      </c>
      <c r="W10" s="9">
        <v>2835</v>
      </c>
      <c r="X10" s="10">
        <v>2248</v>
      </c>
      <c r="Y10" s="8">
        <v>4474</v>
      </c>
      <c r="Z10" s="9">
        <v>1992</v>
      </c>
      <c r="AA10" s="10">
        <v>560</v>
      </c>
    </row>
    <row r="11" spans="1:27" s="14" customFormat="1" ht="15">
      <c r="A11" s="1" t="s">
        <v>355</v>
      </c>
      <c r="B11" s="2" t="s">
        <v>356</v>
      </c>
      <c r="C11" s="8">
        <v>1836</v>
      </c>
      <c r="D11" s="9">
        <v>11</v>
      </c>
      <c r="E11" s="9">
        <v>8</v>
      </c>
      <c r="F11" s="10">
        <v>0</v>
      </c>
      <c r="G11" s="87">
        <v>3346</v>
      </c>
      <c r="H11" s="9">
        <v>26</v>
      </c>
      <c r="I11" s="9">
        <v>2</v>
      </c>
      <c r="J11" s="10">
        <v>0</v>
      </c>
      <c r="K11" s="8">
        <v>208</v>
      </c>
      <c r="L11" s="9">
        <v>2</v>
      </c>
      <c r="M11" s="9">
        <v>1417</v>
      </c>
      <c r="N11" s="9">
        <v>8</v>
      </c>
      <c r="O11" s="9">
        <v>1689</v>
      </c>
      <c r="P11" s="10">
        <v>15</v>
      </c>
      <c r="Q11" s="8">
        <v>312</v>
      </c>
      <c r="R11" s="9">
        <v>1</v>
      </c>
      <c r="S11" s="9">
        <v>77</v>
      </c>
      <c r="T11" s="9">
        <v>1</v>
      </c>
      <c r="U11" s="9">
        <v>2260</v>
      </c>
      <c r="V11" s="9">
        <v>22</v>
      </c>
      <c r="W11" s="9">
        <v>1339</v>
      </c>
      <c r="X11" s="10">
        <v>12</v>
      </c>
      <c r="Y11" s="8">
        <v>2960</v>
      </c>
      <c r="Z11" s="9">
        <v>452</v>
      </c>
      <c r="AA11" s="10">
        <v>319</v>
      </c>
    </row>
    <row r="12" spans="1:27" s="14" customFormat="1" ht="15">
      <c r="A12" s="1" t="s">
        <v>361</v>
      </c>
      <c r="B12" s="2" t="s">
        <v>362</v>
      </c>
      <c r="C12" s="8">
        <v>1693</v>
      </c>
      <c r="D12" s="9">
        <v>514</v>
      </c>
      <c r="E12" s="9">
        <v>7</v>
      </c>
      <c r="F12" s="10">
        <v>2</v>
      </c>
      <c r="G12" s="87">
        <v>3166</v>
      </c>
      <c r="H12" s="9">
        <v>1109</v>
      </c>
      <c r="I12" s="9">
        <v>4</v>
      </c>
      <c r="J12" s="10">
        <v>3</v>
      </c>
      <c r="K12" s="8">
        <v>202</v>
      </c>
      <c r="L12" s="9">
        <v>70</v>
      </c>
      <c r="M12" s="9">
        <v>1319</v>
      </c>
      <c r="N12" s="9">
        <v>422</v>
      </c>
      <c r="O12" s="9">
        <v>1623</v>
      </c>
      <c r="P12" s="10">
        <v>609</v>
      </c>
      <c r="Q12" s="8">
        <v>236</v>
      </c>
      <c r="R12" s="9">
        <v>77</v>
      </c>
      <c r="S12" s="9">
        <v>63</v>
      </c>
      <c r="T12" s="9">
        <v>19</v>
      </c>
      <c r="U12" s="9">
        <v>2146</v>
      </c>
      <c r="V12" s="9">
        <v>789</v>
      </c>
      <c r="W12" s="9">
        <v>1527</v>
      </c>
      <c r="X12" s="10">
        <v>437</v>
      </c>
      <c r="Y12" s="8">
        <v>5077</v>
      </c>
      <c r="Z12" s="9">
        <v>4105</v>
      </c>
      <c r="AA12" s="10">
        <v>133</v>
      </c>
    </row>
    <row r="13" spans="1:27" s="14" customFormat="1" ht="15">
      <c r="A13" s="1" t="s">
        <v>357</v>
      </c>
      <c r="B13" s="2" t="s">
        <v>358</v>
      </c>
      <c r="C13" s="8">
        <v>1625</v>
      </c>
      <c r="D13" s="9">
        <v>45</v>
      </c>
      <c r="E13" s="9">
        <v>30</v>
      </c>
      <c r="F13" s="10">
        <v>0</v>
      </c>
      <c r="G13" s="87">
        <v>2983</v>
      </c>
      <c r="H13" s="9">
        <v>126</v>
      </c>
      <c r="I13" s="9">
        <v>4</v>
      </c>
      <c r="J13" s="10">
        <v>0</v>
      </c>
      <c r="K13" s="8">
        <v>195</v>
      </c>
      <c r="L13" s="9">
        <v>6</v>
      </c>
      <c r="M13" s="9">
        <v>1174</v>
      </c>
      <c r="N13" s="9">
        <v>40</v>
      </c>
      <c r="O13" s="9">
        <v>1469</v>
      </c>
      <c r="P13" s="10">
        <v>75</v>
      </c>
      <c r="Q13" s="8">
        <v>170</v>
      </c>
      <c r="R13" s="9">
        <v>0</v>
      </c>
      <c r="S13" s="9">
        <v>84</v>
      </c>
      <c r="T13" s="9">
        <v>0</v>
      </c>
      <c r="U13" s="9">
        <v>1932</v>
      </c>
      <c r="V13" s="9">
        <v>92</v>
      </c>
      <c r="W13" s="9">
        <v>1634</v>
      </c>
      <c r="X13" s="10">
        <v>88</v>
      </c>
      <c r="Y13" s="8">
        <v>629</v>
      </c>
      <c r="Z13" s="9">
        <v>99</v>
      </c>
      <c r="AA13" s="10">
        <v>100</v>
      </c>
    </row>
    <row r="14" spans="1:27" s="14" customFormat="1" ht="15">
      <c r="A14" s="1" t="s">
        <v>359</v>
      </c>
      <c r="B14" s="2" t="s">
        <v>360</v>
      </c>
      <c r="C14" s="8">
        <v>1829</v>
      </c>
      <c r="D14" s="9">
        <v>1095</v>
      </c>
      <c r="E14" s="9">
        <v>120</v>
      </c>
      <c r="F14" s="10">
        <v>77</v>
      </c>
      <c r="G14" s="87">
        <v>2960</v>
      </c>
      <c r="H14" s="9">
        <v>2257</v>
      </c>
      <c r="I14" s="9">
        <v>26</v>
      </c>
      <c r="J14" s="10">
        <v>17</v>
      </c>
      <c r="K14" s="8">
        <v>224</v>
      </c>
      <c r="L14" s="9">
        <v>129</v>
      </c>
      <c r="M14" s="9">
        <v>1074</v>
      </c>
      <c r="N14" s="9">
        <v>747</v>
      </c>
      <c r="O14" s="9">
        <v>1089</v>
      </c>
      <c r="P14" s="10">
        <v>919</v>
      </c>
      <c r="Q14" s="8">
        <v>1207</v>
      </c>
      <c r="R14" s="9">
        <v>863</v>
      </c>
      <c r="S14" s="9">
        <v>493</v>
      </c>
      <c r="T14" s="9">
        <v>358</v>
      </c>
      <c r="U14" s="9">
        <v>1888</v>
      </c>
      <c r="V14" s="9">
        <v>1555</v>
      </c>
      <c r="W14" s="9">
        <v>361</v>
      </c>
      <c r="X14" s="10">
        <v>313</v>
      </c>
      <c r="Y14" s="8">
        <v>1692</v>
      </c>
      <c r="Z14" s="9">
        <v>288</v>
      </c>
      <c r="AA14" s="10">
        <v>102</v>
      </c>
    </row>
    <row r="15" spans="1:27" s="14" customFormat="1" ht="15">
      <c r="A15" s="1" t="s">
        <v>365</v>
      </c>
      <c r="B15" s="2" t="s">
        <v>366</v>
      </c>
      <c r="C15" s="8">
        <v>1502</v>
      </c>
      <c r="D15" s="9">
        <v>1183</v>
      </c>
      <c r="E15" s="9">
        <v>200</v>
      </c>
      <c r="F15" s="10">
        <v>156</v>
      </c>
      <c r="G15" s="87">
        <v>2429</v>
      </c>
      <c r="H15" s="9">
        <v>2070</v>
      </c>
      <c r="I15" s="9">
        <v>54</v>
      </c>
      <c r="J15" s="10">
        <v>48</v>
      </c>
      <c r="K15" s="8">
        <v>166</v>
      </c>
      <c r="L15" s="9">
        <v>130</v>
      </c>
      <c r="M15" s="9">
        <v>925</v>
      </c>
      <c r="N15" s="9">
        <v>772</v>
      </c>
      <c r="O15" s="9">
        <v>1036</v>
      </c>
      <c r="P15" s="10">
        <v>922</v>
      </c>
      <c r="Q15" s="8">
        <v>403</v>
      </c>
      <c r="R15" s="9">
        <v>326</v>
      </c>
      <c r="S15" s="9">
        <v>217</v>
      </c>
      <c r="T15" s="9">
        <v>168</v>
      </c>
      <c r="U15" s="9">
        <v>1432</v>
      </c>
      <c r="V15" s="9">
        <v>1255</v>
      </c>
      <c r="W15" s="9">
        <v>574</v>
      </c>
      <c r="X15" s="10">
        <v>508</v>
      </c>
      <c r="Y15" s="8">
        <v>18</v>
      </c>
      <c r="Z15" s="9">
        <v>15</v>
      </c>
      <c r="AA15" s="10">
        <v>0</v>
      </c>
    </row>
    <row r="16" spans="1:27" s="14" customFormat="1" ht="15">
      <c r="A16" s="1" t="s">
        <v>363</v>
      </c>
      <c r="B16" s="2" t="s">
        <v>364</v>
      </c>
      <c r="C16" s="8">
        <v>1073</v>
      </c>
      <c r="D16" s="9">
        <v>872</v>
      </c>
      <c r="E16" s="9">
        <v>21</v>
      </c>
      <c r="F16" s="10">
        <v>20</v>
      </c>
      <c r="G16" s="87">
        <v>2391</v>
      </c>
      <c r="H16" s="9">
        <v>2001</v>
      </c>
      <c r="I16" s="9">
        <v>16</v>
      </c>
      <c r="J16" s="10">
        <v>14</v>
      </c>
      <c r="K16" s="8">
        <v>127</v>
      </c>
      <c r="L16" s="9">
        <v>107</v>
      </c>
      <c r="M16" s="9">
        <v>875</v>
      </c>
      <c r="N16" s="9">
        <v>735</v>
      </c>
      <c r="O16" s="9">
        <v>1320</v>
      </c>
      <c r="P16" s="10">
        <v>1100</v>
      </c>
      <c r="Q16" s="8">
        <v>206</v>
      </c>
      <c r="R16" s="9">
        <v>189</v>
      </c>
      <c r="S16" s="9">
        <v>45</v>
      </c>
      <c r="T16" s="9">
        <v>42</v>
      </c>
      <c r="U16" s="9">
        <v>1636</v>
      </c>
      <c r="V16" s="9">
        <v>1357</v>
      </c>
      <c r="W16" s="9">
        <v>848</v>
      </c>
      <c r="X16" s="10">
        <v>688</v>
      </c>
      <c r="Y16" s="8">
        <v>1794</v>
      </c>
      <c r="Z16" s="9">
        <v>1453</v>
      </c>
      <c r="AA16" s="10">
        <v>90</v>
      </c>
    </row>
    <row r="17" spans="1:27" s="14" customFormat="1" ht="15">
      <c r="A17" s="1" t="s">
        <v>367</v>
      </c>
      <c r="B17" s="2" t="s">
        <v>368</v>
      </c>
      <c r="C17" s="8">
        <v>992</v>
      </c>
      <c r="D17" s="9">
        <v>0</v>
      </c>
      <c r="E17" s="9">
        <v>2</v>
      </c>
      <c r="F17" s="10">
        <v>0</v>
      </c>
      <c r="G17" s="87">
        <v>2095</v>
      </c>
      <c r="H17" s="9">
        <v>2</v>
      </c>
      <c r="I17" s="9">
        <v>0</v>
      </c>
      <c r="J17" s="10">
        <v>0</v>
      </c>
      <c r="K17" s="8">
        <v>114</v>
      </c>
      <c r="L17" s="9">
        <v>0</v>
      </c>
      <c r="M17" s="9">
        <v>764</v>
      </c>
      <c r="N17" s="9">
        <v>1</v>
      </c>
      <c r="O17" s="9">
        <v>1140</v>
      </c>
      <c r="P17" s="10">
        <v>1</v>
      </c>
      <c r="Q17" s="8">
        <v>78</v>
      </c>
      <c r="R17" s="9">
        <v>0</v>
      </c>
      <c r="S17" s="9">
        <v>29</v>
      </c>
      <c r="T17" s="9">
        <v>0</v>
      </c>
      <c r="U17" s="9">
        <v>1465</v>
      </c>
      <c r="V17" s="9">
        <v>1</v>
      </c>
      <c r="W17" s="9">
        <v>1274</v>
      </c>
      <c r="X17" s="10">
        <v>1</v>
      </c>
      <c r="Y17" s="8">
        <v>2281</v>
      </c>
      <c r="Z17" s="9">
        <v>71</v>
      </c>
      <c r="AA17" s="10">
        <v>198</v>
      </c>
    </row>
    <row r="18" spans="1:27" s="14" customFormat="1" ht="30">
      <c r="A18" s="1" t="s">
        <v>369</v>
      </c>
      <c r="B18" s="2" t="s">
        <v>370</v>
      </c>
      <c r="C18" s="8">
        <v>1010</v>
      </c>
      <c r="D18" s="9">
        <v>451</v>
      </c>
      <c r="E18" s="9">
        <v>7</v>
      </c>
      <c r="F18" s="10">
        <v>5</v>
      </c>
      <c r="G18" s="87">
        <v>2005</v>
      </c>
      <c r="H18" s="9">
        <v>1000</v>
      </c>
      <c r="I18" s="9">
        <v>4</v>
      </c>
      <c r="J18" s="10">
        <v>4</v>
      </c>
      <c r="K18" s="8">
        <v>125</v>
      </c>
      <c r="L18" s="9">
        <v>61</v>
      </c>
      <c r="M18" s="9">
        <v>755</v>
      </c>
      <c r="N18" s="9">
        <v>352</v>
      </c>
      <c r="O18" s="9">
        <v>1064</v>
      </c>
      <c r="P18" s="10">
        <v>551</v>
      </c>
      <c r="Q18" s="8">
        <v>88</v>
      </c>
      <c r="R18" s="9">
        <v>50</v>
      </c>
      <c r="S18" s="9">
        <v>34</v>
      </c>
      <c r="T18" s="9">
        <v>21</v>
      </c>
      <c r="U18" s="9">
        <v>1414</v>
      </c>
      <c r="V18" s="9">
        <v>728</v>
      </c>
      <c r="W18" s="9">
        <v>869</v>
      </c>
      <c r="X18" s="10">
        <v>399</v>
      </c>
      <c r="Y18" s="8">
        <v>629</v>
      </c>
      <c r="Z18" s="9">
        <v>23</v>
      </c>
      <c r="AA18" s="10">
        <v>215</v>
      </c>
    </row>
    <row r="19" spans="1:27" s="14" customFormat="1" ht="15">
      <c r="A19" s="1" t="s">
        <v>373</v>
      </c>
      <c r="B19" s="2" t="s">
        <v>374</v>
      </c>
      <c r="C19" s="8">
        <v>1642</v>
      </c>
      <c r="D19" s="9">
        <v>208</v>
      </c>
      <c r="E19" s="9">
        <v>29</v>
      </c>
      <c r="F19" s="10">
        <v>8</v>
      </c>
      <c r="G19" s="87">
        <v>1968</v>
      </c>
      <c r="H19" s="9">
        <v>365</v>
      </c>
      <c r="I19" s="9">
        <v>7</v>
      </c>
      <c r="J19" s="10">
        <v>2</v>
      </c>
      <c r="K19" s="8">
        <v>185</v>
      </c>
      <c r="L19" s="9">
        <v>23</v>
      </c>
      <c r="M19" s="9">
        <v>1014</v>
      </c>
      <c r="N19" s="9">
        <v>161</v>
      </c>
      <c r="O19" s="9">
        <v>764</v>
      </c>
      <c r="P19" s="10">
        <v>178</v>
      </c>
      <c r="Q19" s="8">
        <v>384</v>
      </c>
      <c r="R19" s="9">
        <v>49</v>
      </c>
      <c r="S19" s="9">
        <v>136</v>
      </c>
      <c r="T19" s="9">
        <v>14</v>
      </c>
      <c r="U19" s="9">
        <v>1022</v>
      </c>
      <c r="V19" s="9">
        <v>229</v>
      </c>
      <c r="W19" s="9">
        <v>621</v>
      </c>
      <c r="X19" s="10">
        <v>163</v>
      </c>
      <c r="Y19" s="8">
        <v>4891</v>
      </c>
      <c r="Z19" s="9">
        <v>659</v>
      </c>
      <c r="AA19" s="10">
        <v>586</v>
      </c>
    </row>
    <row r="20" spans="1:27" s="14" customFormat="1" ht="15">
      <c r="A20" s="1" t="s">
        <v>377</v>
      </c>
      <c r="B20" s="2" t="s">
        <v>378</v>
      </c>
      <c r="C20" s="8">
        <v>897</v>
      </c>
      <c r="D20" s="9">
        <v>845</v>
      </c>
      <c r="E20" s="9">
        <v>4</v>
      </c>
      <c r="F20" s="10">
        <v>4</v>
      </c>
      <c r="G20" s="87">
        <v>1892</v>
      </c>
      <c r="H20" s="9">
        <v>1807</v>
      </c>
      <c r="I20" s="9">
        <v>2</v>
      </c>
      <c r="J20" s="10">
        <v>2</v>
      </c>
      <c r="K20" s="8">
        <v>110</v>
      </c>
      <c r="L20" s="9">
        <v>99</v>
      </c>
      <c r="M20" s="9">
        <v>723</v>
      </c>
      <c r="N20" s="9">
        <v>693</v>
      </c>
      <c r="O20" s="9">
        <v>1038</v>
      </c>
      <c r="P20" s="10">
        <v>994</v>
      </c>
      <c r="Q20" s="8">
        <v>108</v>
      </c>
      <c r="R20" s="9">
        <v>103</v>
      </c>
      <c r="S20" s="9">
        <v>26</v>
      </c>
      <c r="T20" s="9">
        <v>26</v>
      </c>
      <c r="U20" s="9">
        <v>1306</v>
      </c>
      <c r="V20" s="9">
        <v>1249</v>
      </c>
      <c r="W20" s="9">
        <v>991</v>
      </c>
      <c r="X20" s="10">
        <v>943</v>
      </c>
      <c r="Y20" s="8">
        <v>1959</v>
      </c>
      <c r="Z20" s="9">
        <v>374</v>
      </c>
      <c r="AA20" s="10">
        <v>418</v>
      </c>
    </row>
    <row r="21" spans="1:27" s="14" customFormat="1" ht="15">
      <c r="A21" s="1" t="s">
        <v>371</v>
      </c>
      <c r="B21" s="2" t="s">
        <v>372</v>
      </c>
      <c r="C21" s="8">
        <v>822</v>
      </c>
      <c r="D21" s="9">
        <v>778</v>
      </c>
      <c r="E21" s="9">
        <v>5</v>
      </c>
      <c r="F21" s="10">
        <v>4</v>
      </c>
      <c r="G21" s="87">
        <v>1881</v>
      </c>
      <c r="H21" s="9">
        <v>1792</v>
      </c>
      <c r="I21" s="9">
        <v>4</v>
      </c>
      <c r="J21" s="10">
        <v>4</v>
      </c>
      <c r="K21" s="8">
        <v>109</v>
      </c>
      <c r="L21" s="9">
        <v>102</v>
      </c>
      <c r="M21" s="9">
        <v>625</v>
      </c>
      <c r="N21" s="9">
        <v>587</v>
      </c>
      <c r="O21" s="9">
        <v>913</v>
      </c>
      <c r="P21" s="10">
        <v>874</v>
      </c>
      <c r="Q21" s="8">
        <v>69</v>
      </c>
      <c r="R21" s="9">
        <v>61</v>
      </c>
      <c r="S21" s="9">
        <v>12</v>
      </c>
      <c r="T21" s="9">
        <v>9</v>
      </c>
      <c r="U21" s="9">
        <v>1297</v>
      </c>
      <c r="V21" s="9">
        <v>1244</v>
      </c>
      <c r="W21" s="9">
        <v>536</v>
      </c>
      <c r="X21" s="10">
        <v>482</v>
      </c>
      <c r="Y21" s="8">
        <v>253</v>
      </c>
      <c r="Z21" s="9">
        <v>54</v>
      </c>
      <c r="AA21" s="10">
        <v>52</v>
      </c>
    </row>
    <row r="22" spans="1:27" s="14" customFormat="1" ht="15">
      <c r="A22" s="1" t="s">
        <v>389</v>
      </c>
      <c r="B22" s="2" t="s">
        <v>390</v>
      </c>
      <c r="C22" s="8">
        <v>1357</v>
      </c>
      <c r="D22" s="9">
        <v>1054</v>
      </c>
      <c r="E22" s="9">
        <v>76</v>
      </c>
      <c r="F22" s="10">
        <v>64</v>
      </c>
      <c r="G22" s="87">
        <v>1734</v>
      </c>
      <c r="H22" s="9">
        <v>1439</v>
      </c>
      <c r="I22" s="9">
        <v>27</v>
      </c>
      <c r="J22" s="10">
        <v>24</v>
      </c>
      <c r="K22" s="8">
        <v>161</v>
      </c>
      <c r="L22" s="9">
        <v>129</v>
      </c>
      <c r="M22" s="9">
        <v>947</v>
      </c>
      <c r="N22" s="9">
        <v>766</v>
      </c>
      <c r="O22" s="9">
        <v>622</v>
      </c>
      <c r="P22" s="10">
        <v>541</v>
      </c>
      <c r="Q22" s="8">
        <v>480</v>
      </c>
      <c r="R22" s="9">
        <v>405</v>
      </c>
      <c r="S22" s="9">
        <v>129</v>
      </c>
      <c r="T22" s="9">
        <v>113</v>
      </c>
      <c r="U22" s="9">
        <v>778</v>
      </c>
      <c r="V22" s="9">
        <v>660</v>
      </c>
      <c r="W22" s="9">
        <v>418</v>
      </c>
      <c r="X22" s="10">
        <v>322</v>
      </c>
      <c r="Y22" s="8">
        <v>2162</v>
      </c>
      <c r="Z22" s="9">
        <v>1418</v>
      </c>
      <c r="AA22" s="10">
        <v>159</v>
      </c>
    </row>
    <row r="23" spans="1:27" s="14" customFormat="1" ht="15">
      <c r="A23" s="1" t="s">
        <v>383</v>
      </c>
      <c r="B23" s="2" t="s">
        <v>384</v>
      </c>
      <c r="C23" s="8">
        <v>1196</v>
      </c>
      <c r="D23" s="9">
        <v>1125</v>
      </c>
      <c r="E23" s="9">
        <v>189</v>
      </c>
      <c r="F23" s="10">
        <v>179</v>
      </c>
      <c r="G23" s="87">
        <v>1734</v>
      </c>
      <c r="H23" s="9">
        <v>1677</v>
      </c>
      <c r="I23" s="9">
        <v>26</v>
      </c>
      <c r="J23" s="10">
        <v>25</v>
      </c>
      <c r="K23" s="8">
        <v>118</v>
      </c>
      <c r="L23" s="9">
        <v>110</v>
      </c>
      <c r="M23" s="9">
        <v>712</v>
      </c>
      <c r="N23" s="9">
        <v>682</v>
      </c>
      <c r="O23" s="9">
        <v>744</v>
      </c>
      <c r="P23" s="10">
        <v>733</v>
      </c>
      <c r="Q23" s="8">
        <v>885</v>
      </c>
      <c r="R23" s="9">
        <v>857</v>
      </c>
      <c r="S23" s="9">
        <v>528</v>
      </c>
      <c r="T23" s="9">
        <v>515</v>
      </c>
      <c r="U23" s="9">
        <v>1063</v>
      </c>
      <c r="V23" s="9">
        <v>1041</v>
      </c>
      <c r="W23" s="9">
        <v>95</v>
      </c>
      <c r="X23" s="10">
        <v>94</v>
      </c>
      <c r="Y23" s="8">
        <v>591</v>
      </c>
      <c r="Z23" s="9">
        <v>214</v>
      </c>
      <c r="AA23" s="10">
        <v>55</v>
      </c>
    </row>
    <row r="24" spans="1:27" s="14" customFormat="1" ht="15">
      <c r="A24" s="1" t="s">
        <v>379</v>
      </c>
      <c r="B24" s="2" t="s">
        <v>380</v>
      </c>
      <c r="C24" s="8">
        <v>1131</v>
      </c>
      <c r="D24" s="9">
        <v>771</v>
      </c>
      <c r="E24" s="9">
        <v>118</v>
      </c>
      <c r="F24" s="10">
        <v>79</v>
      </c>
      <c r="G24" s="87">
        <v>1695</v>
      </c>
      <c r="H24" s="9">
        <v>1216</v>
      </c>
      <c r="I24" s="9">
        <v>46</v>
      </c>
      <c r="J24" s="10">
        <v>33</v>
      </c>
      <c r="K24" s="8">
        <v>153</v>
      </c>
      <c r="L24" s="9">
        <v>107</v>
      </c>
      <c r="M24" s="9">
        <v>674</v>
      </c>
      <c r="N24" s="9">
        <v>475</v>
      </c>
      <c r="O24" s="9">
        <v>688</v>
      </c>
      <c r="P24" s="10">
        <v>521</v>
      </c>
      <c r="Q24" s="8">
        <v>257</v>
      </c>
      <c r="R24" s="9">
        <v>172</v>
      </c>
      <c r="S24" s="9">
        <v>54</v>
      </c>
      <c r="T24" s="9">
        <v>35</v>
      </c>
      <c r="U24" s="9">
        <v>950</v>
      </c>
      <c r="V24" s="9">
        <v>697</v>
      </c>
      <c r="W24" s="9">
        <v>351</v>
      </c>
      <c r="X24" s="10">
        <v>224</v>
      </c>
      <c r="Y24" s="8">
        <v>24</v>
      </c>
      <c r="Z24" s="9">
        <v>4</v>
      </c>
      <c r="AA24" s="10">
        <v>0</v>
      </c>
    </row>
    <row r="25" spans="1:27" s="14" customFormat="1" ht="15">
      <c r="A25" s="1" t="s">
        <v>375</v>
      </c>
      <c r="B25" s="2" t="s">
        <v>376</v>
      </c>
      <c r="C25" s="8">
        <v>1049</v>
      </c>
      <c r="D25" s="9">
        <v>41</v>
      </c>
      <c r="E25" s="9">
        <v>69</v>
      </c>
      <c r="F25" s="10">
        <v>1</v>
      </c>
      <c r="G25" s="87">
        <v>1646</v>
      </c>
      <c r="H25" s="9">
        <v>105</v>
      </c>
      <c r="I25" s="9">
        <v>18</v>
      </c>
      <c r="J25" s="10">
        <v>0</v>
      </c>
      <c r="K25" s="8">
        <v>100</v>
      </c>
      <c r="L25" s="9">
        <v>0</v>
      </c>
      <c r="M25" s="9">
        <v>652</v>
      </c>
      <c r="N25" s="9">
        <v>44</v>
      </c>
      <c r="O25" s="9">
        <v>719</v>
      </c>
      <c r="P25" s="10">
        <v>50</v>
      </c>
      <c r="Q25" s="8">
        <v>188</v>
      </c>
      <c r="R25" s="9">
        <v>0</v>
      </c>
      <c r="S25" s="9">
        <v>83</v>
      </c>
      <c r="T25" s="9">
        <v>0</v>
      </c>
      <c r="U25" s="9">
        <v>986</v>
      </c>
      <c r="V25" s="9">
        <v>63</v>
      </c>
      <c r="W25" s="9">
        <v>674</v>
      </c>
      <c r="X25" s="10">
        <v>68</v>
      </c>
      <c r="Y25" s="8">
        <v>46</v>
      </c>
      <c r="Z25" s="9">
        <v>8</v>
      </c>
      <c r="AA25" s="10">
        <v>15</v>
      </c>
    </row>
    <row r="26" spans="1:27" s="14" customFormat="1" ht="14.25" customHeight="1">
      <c r="A26" s="1" t="s">
        <v>385</v>
      </c>
      <c r="B26" s="2" t="s">
        <v>386</v>
      </c>
      <c r="C26" s="8">
        <v>1401</v>
      </c>
      <c r="D26" s="9">
        <v>3</v>
      </c>
      <c r="E26" s="9">
        <v>133</v>
      </c>
      <c r="F26" s="10">
        <v>0</v>
      </c>
      <c r="G26" s="87">
        <v>1431</v>
      </c>
      <c r="H26" s="9">
        <v>2</v>
      </c>
      <c r="I26" s="9">
        <v>10</v>
      </c>
      <c r="J26" s="10">
        <v>0</v>
      </c>
      <c r="K26" s="8">
        <v>181</v>
      </c>
      <c r="L26" s="9">
        <v>1</v>
      </c>
      <c r="M26" s="9">
        <v>681</v>
      </c>
      <c r="N26" s="9">
        <v>0</v>
      </c>
      <c r="O26" s="9">
        <v>390</v>
      </c>
      <c r="P26" s="10">
        <v>1</v>
      </c>
      <c r="Q26" s="8">
        <v>765</v>
      </c>
      <c r="R26" s="9">
        <v>0</v>
      </c>
      <c r="S26" s="9">
        <v>403</v>
      </c>
      <c r="T26" s="9">
        <v>0</v>
      </c>
      <c r="U26" s="9">
        <v>691</v>
      </c>
      <c r="V26" s="9">
        <v>1</v>
      </c>
      <c r="W26" s="9">
        <v>289</v>
      </c>
      <c r="X26" s="10">
        <v>1</v>
      </c>
      <c r="Y26" s="8">
        <v>441</v>
      </c>
      <c r="Z26" s="9">
        <v>245</v>
      </c>
      <c r="AA26" s="10">
        <v>38</v>
      </c>
    </row>
    <row r="27" spans="1:27" s="14" customFormat="1" ht="15">
      <c r="A27" s="1" t="s">
        <v>387</v>
      </c>
      <c r="B27" s="2" t="s">
        <v>388</v>
      </c>
      <c r="C27" s="8">
        <v>571</v>
      </c>
      <c r="D27" s="9">
        <v>179</v>
      </c>
      <c r="E27" s="9">
        <v>1</v>
      </c>
      <c r="F27" s="10">
        <v>0</v>
      </c>
      <c r="G27" s="87">
        <v>1389</v>
      </c>
      <c r="H27" s="9">
        <v>412</v>
      </c>
      <c r="I27" s="9">
        <v>0</v>
      </c>
      <c r="J27" s="10">
        <v>0</v>
      </c>
      <c r="K27" s="8">
        <v>68</v>
      </c>
      <c r="L27" s="9">
        <v>24</v>
      </c>
      <c r="M27" s="9">
        <v>485</v>
      </c>
      <c r="N27" s="9">
        <v>135</v>
      </c>
      <c r="O27" s="9">
        <v>816</v>
      </c>
      <c r="P27" s="10">
        <v>244</v>
      </c>
      <c r="Q27" s="8">
        <v>44</v>
      </c>
      <c r="R27" s="9">
        <v>14</v>
      </c>
      <c r="S27" s="9">
        <v>12</v>
      </c>
      <c r="T27" s="9">
        <v>3</v>
      </c>
      <c r="U27" s="9">
        <v>1069</v>
      </c>
      <c r="V27" s="9">
        <v>323</v>
      </c>
      <c r="W27" s="9">
        <v>737</v>
      </c>
      <c r="X27" s="10">
        <v>205</v>
      </c>
      <c r="Y27" s="8">
        <v>176</v>
      </c>
      <c r="Z27" s="9">
        <v>145</v>
      </c>
      <c r="AA27" s="10">
        <v>8</v>
      </c>
    </row>
    <row r="28" spans="1:27" s="14" customFormat="1" ht="15">
      <c r="A28" s="1" t="s">
        <v>381</v>
      </c>
      <c r="B28" s="2" t="s">
        <v>382</v>
      </c>
      <c r="C28" s="8">
        <v>583</v>
      </c>
      <c r="D28" s="9">
        <v>575</v>
      </c>
      <c r="E28" s="9">
        <v>4</v>
      </c>
      <c r="F28" s="10">
        <v>4</v>
      </c>
      <c r="G28" s="87">
        <v>1343</v>
      </c>
      <c r="H28" s="9">
        <v>1328</v>
      </c>
      <c r="I28" s="9">
        <v>2</v>
      </c>
      <c r="J28" s="10">
        <v>2</v>
      </c>
      <c r="K28" s="8">
        <v>77</v>
      </c>
      <c r="L28" s="9">
        <v>77</v>
      </c>
      <c r="M28" s="9">
        <v>497</v>
      </c>
      <c r="N28" s="9">
        <v>492</v>
      </c>
      <c r="O28" s="9">
        <v>761</v>
      </c>
      <c r="P28" s="10">
        <v>751</v>
      </c>
      <c r="Q28" s="8">
        <v>9</v>
      </c>
      <c r="R28" s="9">
        <v>9</v>
      </c>
      <c r="S28" s="9">
        <v>2</v>
      </c>
      <c r="T28" s="9">
        <v>2</v>
      </c>
      <c r="U28" s="9">
        <v>905</v>
      </c>
      <c r="V28" s="9">
        <v>894</v>
      </c>
      <c r="W28" s="9">
        <v>562</v>
      </c>
      <c r="X28" s="10">
        <v>552</v>
      </c>
      <c r="Y28" s="8">
        <v>42</v>
      </c>
      <c r="Z28" s="9">
        <v>6</v>
      </c>
      <c r="AA28" s="10">
        <v>11</v>
      </c>
    </row>
    <row r="29" spans="1:27" s="14" customFormat="1" ht="15">
      <c r="A29" s="1" t="s">
        <v>395</v>
      </c>
      <c r="B29" s="2" t="s">
        <v>396</v>
      </c>
      <c r="C29" s="8">
        <v>757</v>
      </c>
      <c r="D29" s="9">
        <v>540</v>
      </c>
      <c r="E29" s="9">
        <v>20</v>
      </c>
      <c r="F29" s="10">
        <v>13</v>
      </c>
      <c r="G29" s="87">
        <v>1182</v>
      </c>
      <c r="H29" s="9">
        <v>919</v>
      </c>
      <c r="I29" s="9">
        <v>6</v>
      </c>
      <c r="J29" s="10">
        <v>4</v>
      </c>
      <c r="K29" s="8">
        <v>83</v>
      </c>
      <c r="L29" s="9">
        <v>53</v>
      </c>
      <c r="M29" s="9">
        <v>497</v>
      </c>
      <c r="N29" s="9">
        <v>377</v>
      </c>
      <c r="O29" s="9">
        <v>600</v>
      </c>
      <c r="P29" s="10">
        <v>488</v>
      </c>
      <c r="Q29" s="8">
        <v>302</v>
      </c>
      <c r="R29" s="9">
        <v>236</v>
      </c>
      <c r="S29" s="9">
        <v>93</v>
      </c>
      <c r="T29" s="9">
        <v>70</v>
      </c>
      <c r="U29" s="9">
        <v>739</v>
      </c>
      <c r="V29" s="9">
        <v>588</v>
      </c>
      <c r="W29" s="9">
        <v>286</v>
      </c>
      <c r="X29" s="10">
        <v>220</v>
      </c>
      <c r="Y29" s="8">
        <v>3450</v>
      </c>
      <c r="Z29" s="9">
        <v>78</v>
      </c>
      <c r="AA29" s="10">
        <v>515</v>
      </c>
    </row>
    <row r="30" spans="1:27" s="14" customFormat="1" ht="15">
      <c r="A30" s="1" t="s">
        <v>391</v>
      </c>
      <c r="B30" s="2" t="s">
        <v>392</v>
      </c>
      <c r="C30" s="8">
        <v>640</v>
      </c>
      <c r="D30" s="9">
        <v>0</v>
      </c>
      <c r="E30" s="9">
        <v>10</v>
      </c>
      <c r="F30" s="10">
        <v>0</v>
      </c>
      <c r="G30" s="87">
        <v>1127</v>
      </c>
      <c r="H30" s="9">
        <v>5</v>
      </c>
      <c r="I30" s="9">
        <v>3</v>
      </c>
      <c r="J30" s="10">
        <v>0</v>
      </c>
      <c r="K30" s="8">
        <v>81</v>
      </c>
      <c r="L30" s="9">
        <v>0</v>
      </c>
      <c r="M30" s="9">
        <v>479</v>
      </c>
      <c r="N30" s="9">
        <v>0</v>
      </c>
      <c r="O30" s="9">
        <v>488</v>
      </c>
      <c r="P30" s="10">
        <v>5</v>
      </c>
      <c r="Q30" s="8">
        <v>94</v>
      </c>
      <c r="R30" s="9">
        <v>0</v>
      </c>
      <c r="S30" s="9">
        <v>46</v>
      </c>
      <c r="T30" s="9">
        <v>0</v>
      </c>
      <c r="U30" s="9">
        <v>661</v>
      </c>
      <c r="V30" s="9">
        <v>5</v>
      </c>
      <c r="W30" s="9">
        <v>345</v>
      </c>
      <c r="X30" s="10">
        <v>3</v>
      </c>
      <c r="Y30" s="8">
        <v>305</v>
      </c>
      <c r="Z30" s="9">
        <v>119</v>
      </c>
      <c r="AA30" s="10">
        <v>26</v>
      </c>
    </row>
    <row r="31" spans="1:27" s="14" customFormat="1" ht="15">
      <c r="A31" s="1" t="s">
        <v>393</v>
      </c>
      <c r="B31" s="2" t="s">
        <v>394</v>
      </c>
      <c r="C31" s="8">
        <v>757</v>
      </c>
      <c r="D31" s="9">
        <v>2</v>
      </c>
      <c r="E31" s="9">
        <v>3</v>
      </c>
      <c r="F31" s="10">
        <v>0</v>
      </c>
      <c r="G31" s="87">
        <v>1091</v>
      </c>
      <c r="H31" s="9">
        <v>3</v>
      </c>
      <c r="I31" s="9">
        <v>2</v>
      </c>
      <c r="J31" s="10">
        <v>0</v>
      </c>
      <c r="K31" s="8">
        <v>104</v>
      </c>
      <c r="L31" s="9">
        <v>0</v>
      </c>
      <c r="M31" s="9">
        <v>491</v>
      </c>
      <c r="N31" s="9">
        <v>2</v>
      </c>
      <c r="O31" s="9">
        <v>488</v>
      </c>
      <c r="P31" s="10">
        <v>1</v>
      </c>
      <c r="Q31" s="8">
        <v>78</v>
      </c>
      <c r="R31" s="9">
        <v>2</v>
      </c>
      <c r="S31" s="9">
        <v>23</v>
      </c>
      <c r="T31" s="9">
        <v>0</v>
      </c>
      <c r="U31" s="9">
        <v>605</v>
      </c>
      <c r="V31" s="9">
        <v>1</v>
      </c>
      <c r="W31" s="9">
        <v>629</v>
      </c>
      <c r="X31" s="10">
        <v>0</v>
      </c>
      <c r="Y31" s="8">
        <v>884</v>
      </c>
      <c r="Z31" s="9">
        <v>127</v>
      </c>
      <c r="AA31" s="10">
        <v>128</v>
      </c>
    </row>
    <row r="32" spans="1:27" s="14" customFormat="1" ht="15">
      <c r="A32" s="1" t="s">
        <v>399</v>
      </c>
      <c r="B32" s="2" t="s">
        <v>400</v>
      </c>
      <c r="C32" s="8">
        <v>649</v>
      </c>
      <c r="D32" s="9">
        <v>486</v>
      </c>
      <c r="E32" s="9">
        <v>40</v>
      </c>
      <c r="F32" s="10">
        <v>33</v>
      </c>
      <c r="G32" s="87">
        <v>1011</v>
      </c>
      <c r="H32" s="9">
        <v>810</v>
      </c>
      <c r="I32" s="9">
        <v>13</v>
      </c>
      <c r="J32" s="10">
        <v>10</v>
      </c>
      <c r="K32" s="8">
        <v>77</v>
      </c>
      <c r="L32" s="9">
        <v>55</v>
      </c>
      <c r="M32" s="9">
        <v>454</v>
      </c>
      <c r="N32" s="9">
        <v>344</v>
      </c>
      <c r="O32" s="9">
        <v>442</v>
      </c>
      <c r="P32" s="10">
        <v>379</v>
      </c>
      <c r="Q32" s="8">
        <v>281</v>
      </c>
      <c r="R32" s="9">
        <v>234</v>
      </c>
      <c r="S32" s="9">
        <v>104</v>
      </c>
      <c r="T32" s="9">
        <v>86</v>
      </c>
      <c r="U32" s="9">
        <v>571</v>
      </c>
      <c r="V32" s="9">
        <v>474</v>
      </c>
      <c r="W32" s="9">
        <v>213</v>
      </c>
      <c r="X32" s="10">
        <v>158</v>
      </c>
      <c r="Y32" s="8">
        <v>702</v>
      </c>
      <c r="Z32" s="9">
        <v>195</v>
      </c>
      <c r="AA32" s="10">
        <v>62</v>
      </c>
    </row>
    <row r="33" spans="1:27" s="14" customFormat="1" ht="15">
      <c r="A33" s="1" t="s">
        <v>401</v>
      </c>
      <c r="B33" s="2" t="s">
        <v>402</v>
      </c>
      <c r="C33" s="8">
        <v>596</v>
      </c>
      <c r="D33" s="9">
        <v>399</v>
      </c>
      <c r="E33" s="9">
        <v>73</v>
      </c>
      <c r="F33" s="10">
        <v>58</v>
      </c>
      <c r="G33" s="87">
        <v>991</v>
      </c>
      <c r="H33" s="9">
        <v>685</v>
      </c>
      <c r="I33" s="9">
        <v>28</v>
      </c>
      <c r="J33" s="10">
        <v>23</v>
      </c>
      <c r="K33" s="8">
        <v>74</v>
      </c>
      <c r="L33" s="9">
        <v>45</v>
      </c>
      <c r="M33" s="9">
        <v>368</v>
      </c>
      <c r="N33" s="9">
        <v>248</v>
      </c>
      <c r="O33" s="9">
        <v>407</v>
      </c>
      <c r="P33" s="10">
        <v>277</v>
      </c>
      <c r="Q33" s="8">
        <v>228</v>
      </c>
      <c r="R33" s="9">
        <v>188</v>
      </c>
      <c r="S33" s="9">
        <v>102</v>
      </c>
      <c r="T33" s="9">
        <v>85</v>
      </c>
      <c r="U33" s="9">
        <v>584</v>
      </c>
      <c r="V33" s="9">
        <v>403</v>
      </c>
      <c r="W33" s="9">
        <v>163</v>
      </c>
      <c r="X33" s="10">
        <v>62</v>
      </c>
      <c r="Y33" s="8">
        <v>945</v>
      </c>
      <c r="Z33" s="9">
        <v>118</v>
      </c>
      <c r="AA33" s="10">
        <v>39</v>
      </c>
    </row>
    <row r="34" spans="1:27" s="14" customFormat="1" ht="15">
      <c r="A34" s="1" t="s">
        <v>407</v>
      </c>
      <c r="B34" s="2" t="s">
        <v>408</v>
      </c>
      <c r="C34" s="8">
        <v>535</v>
      </c>
      <c r="D34" s="9">
        <v>300</v>
      </c>
      <c r="E34" s="9">
        <v>46</v>
      </c>
      <c r="F34" s="10">
        <v>27</v>
      </c>
      <c r="G34" s="87">
        <v>983</v>
      </c>
      <c r="H34" s="9">
        <v>669</v>
      </c>
      <c r="I34" s="9">
        <v>9</v>
      </c>
      <c r="J34" s="10">
        <v>4</v>
      </c>
      <c r="K34" s="8">
        <v>58</v>
      </c>
      <c r="L34" s="9">
        <v>27</v>
      </c>
      <c r="M34" s="9">
        <v>399</v>
      </c>
      <c r="N34" s="9">
        <v>236</v>
      </c>
      <c r="O34" s="9">
        <v>427</v>
      </c>
      <c r="P34" s="10">
        <v>329</v>
      </c>
      <c r="Q34" s="8">
        <v>372</v>
      </c>
      <c r="R34" s="9">
        <v>271</v>
      </c>
      <c r="S34" s="9">
        <v>191</v>
      </c>
      <c r="T34" s="9">
        <v>143</v>
      </c>
      <c r="U34" s="9">
        <v>620</v>
      </c>
      <c r="V34" s="9">
        <v>461</v>
      </c>
      <c r="W34" s="9">
        <v>130</v>
      </c>
      <c r="X34" s="10">
        <v>80</v>
      </c>
      <c r="Y34" s="8">
        <v>229</v>
      </c>
      <c r="Z34" s="9">
        <v>68</v>
      </c>
      <c r="AA34" s="10">
        <v>21</v>
      </c>
    </row>
    <row r="35" spans="1:27" s="14" customFormat="1" ht="15">
      <c r="A35" s="1" t="s">
        <v>397</v>
      </c>
      <c r="B35" s="2" t="s">
        <v>398</v>
      </c>
      <c r="C35" s="8">
        <v>664</v>
      </c>
      <c r="D35" s="9">
        <v>26</v>
      </c>
      <c r="E35" s="9">
        <v>20</v>
      </c>
      <c r="F35" s="10">
        <v>1</v>
      </c>
      <c r="G35" s="87">
        <v>978</v>
      </c>
      <c r="H35" s="9">
        <v>41</v>
      </c>
      <c r="I35" s="9">
        <v>3</v>
      </c>
      <c r="J35" s="10">
        <v>0</v>
      </c>
      <c r="K35" s="8">
        <v>70</v>
      </c>
      <c r="L35" s="9">
        <v>1</v>
      </c>
      <c r="M35" s="9">
        <v>442</v>
      </c>
      <c r="N35" s="9">
        <v>24</v>
      </c>
      <c r="O35" s="9">
        <v>385</v>
      </c>
      <c r="P35" s="10">
        <v>14</v>
      </c>
      <c r="Q35" s="8">
        <v>157</v>
      </c>
      <c r="R35" s="9">
        <v>2</v>
      </c>
      <c r="S35" s="9">
        <v>67</v>
      </c>
      <c r="T35" s="9">
        <v>1</v>
      </c>
      <c r="U35" s="9">
        <v>584</v>
      </c>
      <c r="V35" s="9">
        <v>22</v>
      </c>
      <c r="W35" s="9">
        <v>292</v>
      </c>
      <c r="X35" s="10">
        <v>18</v>
      </c>
      <c r="Y35" s="8">
        <v>230</v>
      </c>
      <c r="Z35" s="9">
        <v>95</v>
      </c>
      <c r="AA35" s="10">
        <v>20</v>
      </c>
    </row>
    <row r="36" spans="1:27" s="14" customFormat="1" ht="15">
      <c r="A36" s="1" t="s">
        <v>417</v>
      </c>
      <c r="B36" s="2" t="s">
        <v>418</v>
      </c>
      <c r="C36" s="8">
        <v>664</v>
      </c>
      <c r="D36" s="9">
        <v>196</v>
      </c>
      <c r="E36" s="9">
        <v>9</v>
      </c>
      <c r="F36" s="10">
        <v>5</v>
      </c>
      <c r="G36" s="87">
        <v>940</v>
      </c>
      <c r="H36" s="9">
        <v>363</v>
      </c>
      <c r="I36" s="9">
        <v>2</v>
      </c>
      <c r="J36" s="10">
        <v>1</v>
      </c>
      <c r="K36" s="8">
        <v>83</v>
      </c>
      <c r="L36" s="9">
        <v>30</v>
      </c>
      <c r="M36" s="9">
        <v>478</v>
      </c>
      <c r="N36" s="9">
        <v>163</v>
      </c>
      <c r="O36" s="9">
        <v>377</v>
      </c>
      <c r="P36" s="10">
        <v>169</v>
      </c>
      <c r="Q36" s="8">
        <v>130</v>
      </c>
      <c r="R36" s="9">
        <v>56</v>
      </c>
      <c r="S36" s="9">
        <v>28</v>
      </c>
      <c r="T36" s="9">
        <v>14</v>
      </c>
      <c r="U36" s="9">
        <v>470</v>
      </c>
      <c r="V36" s="9">
        <v>205</v>
      </c>
      <c r="W36" s="9">
        <v>255</v>
      </c>
      <c r="X36" s="10">
        <v>69</v>
      </c>
      <c r="Y36" s="8">
        <v>4729</v>
      </c>
      <c r="Z36" s="9">
        <v>182</v>
      </c>
      <c r="AA36" s="10">
        <v>370</v>
      </c>
    </row>
    <row r="37" spans="1:27" s="14" customFormat="1" ht="15">
      <c r="A37" s="1" t="s">
        <v>409</v>
      </c>
      <c r="B37" s="2" t="s">
        <v>410</v>
      </c>
      <c r="C37" s="8">
        <v>628</v>
      </c>
      <c r="D37" s="9">
        <v>38</v>
      </c>
      <c r="E37" s="9">
        <v>36</v>
      </c>
      <c r="F37" s="10">
        <v>13</v>
      </c>
      <c r="G37" s="87">
        <v>923</v>
      </c>
      <c r="H37" s="9">
        <v>34</v>
      </c>
      <c r="I37" s="9">
        <v>12</v>
      </c>
      <c r="J37" s="10">
        <v>5</v>
      </c>
      <c r="K37" s="8">
        <v>83</v>
      </c>
      <c r="L37" s="9">
        <v>4</v>
      </c>
      <c r="M37" s="9">
        <v>406</v>
      </c>
      <c r="N37" s="9">
        <v>9</v>
      </c>
      <c r="O37" s="9">
        <v>395</v>
      </c>
      <c r="P37" s="10">
        <v>10</v>
      </c>
      <c r="Q37" s="8">
        <v>112</v>
      </c>
      <c r="R37" s="9">
        <v>30</v>
      </c>
      <c r="S37" s="9">
        <v>73</v>
      </c>
      <c r="T37" s="9">
        <v>29</v>
      </c>
      <c r="U37" s="9">
        <v>535</v>
      </c>
      <c r="V37" s="9">
        <v>13</v>
      </c>
      <c r="W37" s="9">
        <v>435</v>
      </c>
      <c r="X37" s="10">
        <v>1</v>
      </c>
      <c r="Y37" s="8">
        <v>512</v>
      </c>
      <c r="Z37" s="9">
        <v>103</v>
      </c>
      <c r="AA37" s="10">
        <v>38</v>
      </c>
    </row>
    <row r="38" spans="1:27" s="14" customFormat="1" ht="15">
      <c r="A38" s="1" t="s">
        <v>403</v>
      </c>
      <c r="B38" s="2" t="s">
        <v>404</v>
      </c>
      <c r="C38" s="8">
        <v>661</v>
      </c>
      <c r="D38" s="9">
        <v>54</v>
      </c>
      <c r="E38" s="9">
        <v>17</v>
      </c>
      <c r="F38" s="10">
        <v>1</v>
      </c>
      <c r="G38" s="87">
        <v>915</v>
      </c>
      <c r="H38" s="9">
        <v>149</v>
      </c>
      <c r="I38" s="9">
        <v>3</v>
      </c>
      <c r="J38" s="10">
        <v>1</v>
      </c>
      <c r="K38" s="8">
        <v>97</v>
      </c>
      <c r="L38" s="9">
        <v>7</v>
      </c>
      <c r="M38" s="9">
        <v>406</v>
      </c>
      <c r="N38" s="9">
        <v>53</v>
      </c>
      <c r="O38" s="9">
        <v>373</v>
      </c>
      <c r="P38" s="10">
        <v>80</v>
      </c>
      <c r="Q38" s="8">
        <v>187</v>
      </c>
      <c r="R38" s="9">
        <v>19</v>
      </c>
      <c r="S38" s="9">
        <v>92</v>
      </c>
      <c r="T38" s="9">
        <v>9</v>
      </c>
      <c r="U38" s="9">
        <v>512</v>
      </c>
      <c r="V38" s="9">
        <v>98</v>
      </c>
      <c r="W38" s="9">
        <v>186</v>
      </c>
      <c r="X38" s="10">
        <v>42</v>
      </c>
      <c r="Y38" s="8">
        <v>231</v>
      </c>
      <c r="Z38" s="9">
        <v>42</v>
      </c>
      <c r="AA38" s="10">
        <v>49</v>
      </c>
    </row>
    <row r="39" spans="1:27" s="14" customFormat="1" ht="15">
      <c r="A39" s="1" t="s">
        <v>405</v>
      </c>
      <c r="B39" s="2" t="s">
        <v>406</v>
      </c>
      <c r="C39" s="8">
        <v>446</v>
      </c>
      <c r="D39" s="9">
        <v>2</v>
      </c>
      <c r="E39" s="9">
        <v>0</v>
      </c>
      <c r="F39" s="10">
        <v>0</v>
      </c>
      <c r="G39" s="87">
        <v>864</v>
      </c>
      <c r="H39" s="9">
        <v>3</v>
      </c>
      <c r="I39" s="9">
        <v>1</v>
      </c>
      <c r="J39" s="10">
        <v>0</v>
      </c>
      <c r="K39" s="8">
        <v>54</v>
      </c>
      <c r="L39" s="9">
        <v>1</v>
      </c>
      <c r="M39" s="9">
        <v>350</v>
      </c>
      <c r="N39" s="9">
        <v>1</v>
      </c>
      <c r="O39" s="9">
        <v>428</v>
      </c>
      <c r="P39" s="10">
        <v>1</v>
      </c>
      <c r="Q39" s="8">
        <v>33</v>
      </c>
      <c r="R39" s="9">
        <v>0</v>
      </c>
      <c r="S39" s="9">
        <v>11</v>
      </c>
      <c r="T39" s="9">
        <v>0</v>
      </c>
      <c r="U39" s="9">
        <v>582</v>
      </c>
      <c r="V39" s="9">
        <v>1</v>
      </c>
      <c r="W39" s="9">
        <v>517</v>
      </c>
      <c r="X39" s="10">
        <v>1</v>
      </c>
      <c r="Y39" s="8">
        <v>360</v>
      </c>
      <c r="Z39" s="9">
        <v>50</v>
      </c>
      <c r="AA39" s="10">
        <v>26</v>
      </c>
    </row>
    <row r="40" spans="1:27" s="14" customFormat="1" ht="15">
      <c r="A40" s="1" t="s">
        <v>411</v>
      </c>
      <c r="B40" s="2" t="s">
        <v>412</v>
      </c>
      <c r="C40" s="8">
        <v>422</v>
      </c>
      <c r="D40" s="9">
        <v>54</v>
      </c>
      <c r="E40" s="9">
        <v>1</v>
      </c>
      <c r="F40" s="10">
        <v>0</v>
      </c>
      <c r="G40" s="87">
        <v>858</v>
      </c>
      <c r="H40" s="9">
        <v>110</v>
      </c>
      <c r="I40" s="9">
        <v>0</v>
      </c>
      <c r="J40" s="10">
        <v>0</v>
      </c>
      <c r="K40" s="8">
        <v>49</v>
      </c>
      <c r="L40" s="9">
        <v>8</v>
      </c>
      <c r="M40" s="9">
        <v>340</v>
      </c>
      <c r="N40" s="9">
        <v>41</v>
      </c>
      <c r="O40" s="9">
        <v>424</v>
      </c>
      <c r="P40" s="10">
        <v>49</v>
      </c>
      <c r="Q40" s="8">
        <v>4</v>
      </c>
      <c r="R40" s="9">
        <v>1</v>
      </c>
      <c r="S40" s="9">
        <v>1</v>
      </c>
      <c r="T40" s="9">
        <v>0</v>
      </c>
      <c r="U40" s="9">
        <v>561</v>
      </c>
      <c r="V40" s="9">
        <v>75</v>
      </c>
      <c r="W40" s="9">
        <v>573</v>
      </c>
      <c r="X40" s="10">
        <v>74</v>
      </c>
      <c r="Y40" s="8">
        <v>99</v>
      </c>
      <c r="Z40" s="9">
        <v>22</v>
      </c>
      <c r="AA40" s="10">
        <v>17</v>
      </c>
    </row>
    <row r="41" spans="1:27" s="14" customFormat="1" ht="15">
      <c r="A41" s="1" t="s">
        <v>419</v>
      </c>
      <c r="B41" s="2" t="s">
        <v>420</v>
      </c>
      <c r="C41" s="8">
        <v>479</v>
      </c>
      <c r="D41" s="9">
        <v>449</v>
      </c>
      <c r="E41" s="9">
        <v>12</v>
      </c>
      <c r="F41" s="10">
        <v>11</v>
      </c>
      <c r="G41" s="87">
        <v>844</v>
      </c>
      <c r="H41" s="9">
        <v>789</v>
      </c>
      <c r="I41" s="9">
        <v>7</v>
      </c>
      <c r="J41" s="10">
        <v>6</v>
      </c>
      <c r="K41" s="8">
        <v>66</v>
      </c>
      <c r="L41" s="9">
        <v>62</v>
      </c>
      <c r="M41" s="9">
        <v>399</v>
      </c>
      <c r="N41" s="9">
        <v>371</v>
      </c>
      <c r="O41" s="9">
        <v>377</v>
      </c>
      <c r="P41" s="10">
        <v>354</v>
      </c>
      <c r="Q41" s="8">
        <v>56</v>
      </c>
      <c r="R41" s="9">
        <v>49</v>
      </c>
      <c r="S41" s="9">
        <v>7</v>
      </c>
      <c r="T41" s="9">
        <v>5</v>
      </c>
      <c r="U41" s="9">
        <v>447</v>
      </c>
      <c r="V41" s="9">
        <v>418</v>
      </c>
      <c r="W41" s="9">
        <v>427</v>
      </c>
      <c r="X41" s="10">
        <v>404</v>
      </c>
      <c r="Y41" s="8">
        <v>476</v>
      </c>
      <c r="Z41" s="9">
        <v>194</v>
      </c>
      <c r="AA41" s="10">
        <v>61</v>
      </c>
    </row>
    <row r="42" spans="1:27" s="14" customFormat="1" ht="15">
      <c r="A42" s="1" t="s">
        <v>413</v>
      </c>
      <c r="B42" s="2" t="s">
        <v>414</v>
      </c>
      <c r="C42" s="8">
        <v>363</v>
      </c>
      <c r="D42" s="9">
        <v>196</v>
      </c>
      <c r="E42" s="9">
        <v>3</v>
      </c>
      <c r="F42" s="10">
        <v>1</v>
      </c>
      <c r="G42" s="87">
        <v>839</v>
      </c>
      <c r="H42" s="9">
        <v>513</v>
      </c>
      <c r="I42" s="9">
        <v>1</v>
      </c>
      <c r="J42" s="10">
        <v>1</v>
      </c>
      <c r="K42" s="8">
        <v>40</v>
      </c>
      <c r="L42" s="9">
        <v>25</v>
      </c>
      <c r="M42" s="9">
        <v>256</v>
      </c>
      <c r="N42" s="9">
        <v>142</v>
      </c>
      <c r="O42" s="9">
        <v>380</v>
      </c>
      <c r="P42" s="10">
        <v>254</v>
      </c>
      <c r="Q42" s="8">
        <v>26</v>
      </c>
      <c r="R42" s="9">
        <v>4</v>
      </c>
      <c r="S42" s="9">
        <v>13</v>
      </c>
      <c r="T42" s="9">
        <v>1</v>
      </c>
      <c r="U42" s="9">
        <v>587</v>
      </c>
      <c r="V42" s="9">
        <v>372</v>
      </c>
      <c r="W42" s="9">
        <v>387</v>
      </c>
      <c r="X42" s="10">
        <v>219</v>
      </c>
      <c r="Y42" s="8">
        <v>29</v>
      </c>
      <c r="Z42" s="9">
        <v>20</v>
      </c>
      <c r="AA42" s="10">
        <v>1</v>
      </c>
    </row>
    <row r="43" spans="1:27" s="14" customFormat="1" ht="15">
      <c r="A43" s="1" t="s">
        <v>421</v>
      </c>
      <c r="B43" s="2" t="s">
        <v>422</v>
      </c>
      <c r="C43" s="8">
        <v>664</v>
      </c>
      <c r="D43" s="9">
        <v>480</v>
      </c>
      <c r="E43" s="9">
        <v>119</v>
      </c>
      <c r="F43" s="10">
        <v>77</v>
      </c>
      <c r="G43" s="87">
        <v>837</v>
      </c>
      <c r="H43" s="9">
        <v>635</v>
      </c>
      <c r="I43" s="9">
        <v>39</v>
      </c>
      <c r="J43" s="10">
        <v>21</v>
      </c>
      <c r="K43" s="8">
        <v>59</v>
      </c>
      <c r="L43" s="9">
        <v>44</v>
      </c>
      <c r="M43" s="9">
        <v>348</v>
      </c>
      <c r="N43" s="9">
        <v>262</v>
      </c>
      <c r="O43" s="9">
        <v>287</v>
      </c>
      <c r="P43" s="10">
        <v>226</v>
      </c>
      <c r="Q43" s="8">
        <v>269</v>
      </c>
      <c r="R43" s="9">
        <v>213</v>
      </c>
      <c r="S43" s="9">
        <v>41</v>
      </c>
      <c r="T43" s="9">
        <v>32</v>
      </c>
      <c r="U43" s="9">
        <v>446</v>
      </c>
      <c r="V43" s="9">
        <v>345</v>
      </c>
      <c r="W43" s="9">
        <v>79</v>
      </c>
      <c r="X43" s="10">
        <v>48</v>
      </c>
      <c r="Y43" s="8">
        <v>65</v>
      </c>
      <c r="Z43" s="9">
        <v>22</v>
      </c>
      <c r="AA43" s="10">
        <v>4</v>
      </c>
    </row>
    <row r="44" spans="1:27" s="14" customFormat="1" ht="15">
      <c r="A44" s="1" t="s">
        <v>431</v>
      </c>
      <c r="B44" s="2" t="s">
        <v>432</v>
      </c>
      <c r="C44" s="8">
        <v>577</v>
      </c>
      <c r="D44" s="9">
        <v>492</v>
      </c>
      <c r="E44" s="9">
        <v>15</v>
      </c>
      <c r="F44" s="10">
        <v>13</v>
      </c>
      <c r="G44" s="87">
        <v>826</v>
      </c>
      <c r="H44" s="9">
        <v>764</v>
      </c>
      <c r="I44" s="9">
        <v>6</v>
      </c>
      <c r="J44" s="10">
        <v>6</v>
      </c>
      <c r="K44" s="8">
        <v>83</v>
      </c>
      <c r="L44" s="9">
        <v>72</v>
      </c>
      <c r="M44" s="9">
        <v>354</v>
      </c>
      <c r="N44" s="9">
        <v>323</v>
      </c>
      <c r="O44" s="9">
        <v>382</v>
      </c>
      <c r="P44" s="10">
        <v>362</v>
      </c>
      <c r="Q44" s="8">
        <v>230</v>
      </c>
      <c r="R44" s="9">
        <v>206</v>
      </c>
      <c r="S44" s="9">
        <v>63</v>
      </c>
      <c r="T44" s="9">
        <v>55</v>
      </c>
      <c r="U44" s="9">
        <v>464</v>
      </c>
      <c r="V44" s="9">
        <v>437</v>
      </c>
      <c r="W44" s="9">
        <v>107</v>
      </c>
      <c r="X44" s="10">
        <v>103</v>
      </c>
      <c r="Y44" s="8">
        <v>1268</v>
      </c>
      <c r="Z44" s="9">
        <v>110</v>
      </c>
      <c r="AA44" s="10">
        <v>195</v>
      </c>
    </row>
    <row r="45" spans="1:27" s="14" customFormat="1" ht="15">
      <c r="A45" s="1" t="s">
        <v>415</v>
      </c>
      <c r="B45" s="2" t="s">
        <v>416</v>
      </c>
      <c r="C45" s="8">
        <v>353</v>
      </c>
      <c r="D45" s="9">
        <v>40</v>
      </c>
      <c r="E45" s="9">
        <v>0</v>
      </c>
      <c r="F45" s="10">
        <v>0</v>
      </c>
      <c r="G45" s="87">
        <v>803</v>
      </c>
      <c r="H45" s="9">
        <v>81</v>
      </c>
      <c r="I45" s="9">
        <v>0</v>
      </c>
      <c r="J45" s="10">
        <v>0</v>
      </c>
      <c r="K45" s="8">
        <v>34</v>
      </c>
      <c r="L45" s="9">
        <v>5</v>
      </c>
      <c r="M45" s="9">
        <v>307</v>
      </c>
      <c r="N45" s="9">
        <v>32</v>
      </c>
      <c r="O45" s="9">
        <v>443</v>
      </c>
      <c r="P45" s="10">
        <v>37</v>
      </c>
      <c r="Q45" s="8">
        <v>18</v>
      </c>
      <c r="R45" s="9">
        <v>0</v>
      </c>
      <c r="S45" s="9">
        <v>6</v>
      </c>
      <c r="T45" s="9">
        <v>0</v>
      </c>
      <c r="U45" s="9">
        <v>572</v>
      </c>
      <c r="V45" s="9">
        <v>57</v>
      </c>
      <c r="W45" s="9">
        <v>502</v>
      </c>
      <c r="X45" s="10">
        <v>47</v>
      </c>
      <c r="Y45" s="8">
        <v>776</v>
      </c>
      <c r="Z45" s="9">
        <v>47</v>
      </c>
      <c r="AA45" s="10">
        <v>50</v>
      </c>
    </row>
    <row r="46" spans="1:27" s="14" customFormat="1" ht="15">
      <c r="A46" s="1" t="s">
        <v>427</v>
      </c>
      <c r="B46" s="2" t="s">
        <v>428</v>
      </c>
      <c r="C46" s="8">
        <v>551</v>
      </c>
      <c r="D46" s="9">
        <v>115</v>
      </c>
      <c r="E46" s="9">
        <v>4</v>
      </c>
      <c r="F46" s="10">
        <v>1</v>
      </c>
      <c r="G46" s="87">
        <v>773</v>
      </c>
      <c r="H46" s="9">
        <v>212</v>
      </c>
      <c r="I46" s="9">
        <v>0</v>
      </c>
      <c r="J46" s="10">
        <v>0</v>
      </c>
      <c r="K46" s="8">
        <v>62</v>
      </c>
      <c r="L46" s="9">
        <v>13</v>
      </c>
      <c r="M46" s="9">
        <v>331</v>
      </c>
      <c r="N46" s="9">
        <v>84</v>
      </c>
      <c r="O46" s="9">
        <v>378</v>
      </c>
      <c r="P46" s="10">
        <v>115</v>
      </c>
      <c r="Q46" s="8">
        <v>124</v>
      </c>
      <c r="R46" s="9">
        <v>39</v>
      </c>
      <c r="S46" s="9">
        <v>47</v>
      </c>
      <c r="T46" s="9">
        <v>14</v>
      </c>
      <c r="U46" s="9">
        <v>474</v>
      </c>
      <c r="V46" s="9">
        <v>138</v>
      </c>
      <c r="W46" s="9">
        <v>277</v>
      </c>
      <c r="X46" s="10">
        <v>73</v>
      </c>
      <c r="Y46" s="8">
        <v>1562</v>
      </c>
      <c r="Z46" s="9">
        <v>73</v>
      </c>
      <c r="AA46" s="10">
        <v>136</v>
      </c>
    </row>
    <row r="47" spans="1:27" s="14" customFormat="1" ht="18.75" customHeight="1">
      <c r="A47" s="1" t="s">
        <v>423</v>
      </c>
      <c r="B47" s="2" t="s">
        <v>424</v>
      </c>
      <c r="C47" s="8">
        <v>540</v>
      </c>
      <c r="D47" s="9">
        <v>103</v>
      </c>
      <c r="E47" s="9">
        <v>70</v>
      </c>
      <c r="F47" s="10">
        <v>20</v>
      </c>
      <c r="G47" s="87">
        <v>768</v>
      </c>
      <c r="H47" s="9">
        <v>206</v>
      </c>
      <c r="I47" s="9">
        <v>18</v>
      </c>
      <c r="J47" s="10">
        <v>5</v>
      </c>
      <c r="K47" s="8">
        <v>56</v>
      </c>
      <c r="L47" s="9">
        <v>8</v>
      </c>
      <c r="M47" s="9">
        <v>294</v>
      </c>
      <c r="N47" s="9">
        <v>79</v>
      </c>
      <c r="O47" s="9">
        <v>297</v>
      </c>
      <c r="P47" s="10">
        <v>95</v>
      </c>
      <c r="Q47" s="8">
        <v>176</v>
      </c>
      <c r="R47" s="9">
        <v>24</v>
      </c>
      <c r="S47" s="9">
        <v>101</v>
      </c>
      <c r="T47" s="9">
        <v>12</v>
      </c>
      <c r="U47" s="9">
        <v>436</v>
      </c>
      <c r="V47" s="9">
        <v>134</v>
      </c>
      <c r="W47" s="9">
        <v>298</v>
      </c>
      <c r="X47" s="10">
        <v>98</v>
      </c>
      <c r="Y47" s="8">
        <v>22</v>
      </c>
      <c r="Z47" s="9">
        <v>13</v>
      </c>
      <c r="AA47" s="10">
        <v>1</v>
      </c>
    </row>
    <row r="48" spans="1:27" s="14" customFormat="1" ht="30">
      <c r="A48" s="1" t="s">
        <v>425</v>
      </c>
      <c r="B48" s="2" t="s">
        <v>426</v>
      </c>
      <c r="C48" s="8">
        <v>470</v>
      </c>
      <c r="D48" s="9">
        <v>326</v>
      </c>
      <c r="E48" s="9">
        <v>11</v>
      </c>
      <c r="F48" s="10">
        <v>9</v>
      </c>
      <c r="G48" s="87">
        <v>751</v>
      </c>
      <c r="H48" s="9">
        <v>621</v>
      </c>
      <c r="I48" s="9">
        <v>3</v>
      </c>
      <c r="J48" s="10">
        <v>3</v>
      </c>
      <c r="K48" s="8">
        <v>55</v>
      </c>
      <c r="L48" s="9">
        <v>41</v>
      </c>
      <c r="M48" s="9">
        <v>301</v>
      </c>
      <c r="N48" s="9">
        <v>229</v>
      </c>
      <c r="O48" s="9">
        <v>259</v>
      </c>
      <c r="P48" s="10">
        <v>232</v>
      </c>
      <c r="Q48" s="8">
        <v>317</v>
      </c>
      <c r="R48" s="9">
        <v>258</v>
      </c>
      <c r="S48" s="9">
        <v>94</v>
      </c>
      <c r="T48" s="9">
        <v>77</v>
      </c>
      <c r="U48" s="9">
        <v>447</v>
      </c>
      <c r="V48" s="9">
        <v>390</v>
      </c>
      <c r="W48" s="9">
        <v>48</v>
      </c>
      <c r="X48" s="10">
        <v>42</v>
      </c>
      <c r="Y48" s="8">
        <v>1</v>
      </c>
      <c r="Z48" s="9">
        <v>1</v>
      </c>
      <c r="AA48" s="10">
        <v>0</v>
      </c>
    </row>
    <row r="49" spans="1:27" s="14" customFormat="1" ht="15">
      <c r="A49" s="1" t="s">
        <v>447</v>
      </c>
      <c r="B49" s="2" t="s">
        <v>448</v>
      </c>
      <c r="C49" s="8">
        <v>698</v>
      </c>
      <c r="D49" s="9">
        <v>462</v>
      </c>
      <c r="E49" s="9">
        <v>40</v>
      </c>
      <c r="F49" s="10">
        <v>29</v>
      </c>
      <c r="G49" s="87">
        <v>750</v>
      </c>
      <c r="H49" s="9">
        <v>550</v>
      </c>
      <c r="I49" s="9">
        <v>17</v>
      </c>
      <c r="J49" s="10">
        <v>15</v>
      </c>
      <c r="K49" s="8">
        <v>89</v>
      </c>
      <c r="L49" s="9">
        <v>64</v>
      </c>
      <c r="M49" s="9">
        <v>443</v>
      </c>
      <c r="N49" s="9">
        <v>315</v>
      </c>
      <c r="O49" s="9">
        <v>217</v>
      </c>
      <c r="P49" s="10">
        <v>170</v>
      </c>
      <c r="Q49" s="8">
        <v>254</v>
      </c>
      <c r="R49" s="9">
        <v>196</v>
      </c>
      <c r="S49" s="9">
        <v>67</v>
      </c>
      <c r="T49" s="9">
        <v>51</v>
      </c>
      <c r="U49" s="9">
        <v>271</v>
      </c>
      <c r="V49" s="9">
        <v>208</v>
      </c>
      <c r="W49" s="9">
        <v>66</v>
      </c>
      <c r="X49" s="10">
        <v>51</v>
      </c>
      <c r="Y49" s="8">
        <v>1566</v>
      </c>
      <c r="Z49" s="9">
        <v>287</v>
      </c>
      <c r="AA49" s="10">
        <v>186</v>
      </c>
    </row>
    <row r="50" spans="1:27" s="14" customFormat="1" ht="15">
      <c r="A50" s="1" t="s">
        <v>433</v>
      </c>
      <c r="B50" s="2" t="s">
        <v>434</v>
      </c>
      <c r="C50" s="8">
        <v>576</v>
      </c>
      <c r="D50" s="9">
        <v>525</v>
      </c>
      <c r="E50" s="9">
        <v>78</v>
      </c>
      <c r="F50" s="10">
        <v>73</v>
      </c>
      <c r="G50" s="87">
        <v>731</v>
      </c>
      <c r="H50" s="9">
        <v>657</v>
      </c>
      <c r="I50" s="9">
        <v>39</v>
      </c>
      <c r="J50" s="10">
        <v>36</v>
      </c>
      <c r="K50" s="8">
        <v>77</v>
      </c>
      <c r="L50" s="9">
        <v>71</v>
      </c>
      <c r="M50" s="9">
        <v>310</v>
      </c>
      <c r="N50" s="9">
        <v>268</v>
      </c>
      <c r="O50" s="9">
        <v>222</v>
      </c>
      <c r="P50" s="10">
        <v>202</v>
      </c>
      <c r="Q50" s="8">
        <v>248</v>
      </c>
      <c r="R50" s="9">
        <v>234</v>
      </c>
      <c r="S50" s="9">
        <v>37</v>
      </c>
      <c r="T50" s="9">
        <v>35</v>
      </c>
      <c r="U50" s="9">
        <v>381</v>
      </c>
      <c r="V50" s="9">
        <v>344</v>
      </c>
      <c r="W50" s="9">
        <v>36</v>
      </c>
      <c r="X50" s="10">
        <v>25</v>
      </c>
      <c r="Y50" s="8">
        <v>12</v>
      </c>
      <c r="Z50" s="9">
        <v>7</v>
      </c>
      <c r="AA50" s="10">
        <v>1</v>
      </c>
    </row>
    <row r="51" spans="1:27" s="14" customFormat="1" ht="14.25" customHeight="1">
      <c r="A51" s="1" t="s">
        <v>429</v>
      </c>
      <c r="B51" s="2" t="s">
        <v>430</v>
      </c>
      <c r="C51" s="8">
        <v>385</v>
      </c>
      <c r="D51" s="9">
        <v>312</v>
      </c>
      <c r="E51" s="9">
        <v>18</v>
      </c>
      <c r="F51" s="10">
        <v>14</v>
      </c>
      <c r="G51" s="87">
        <v>699</v>
      </c>
      <c r="H51" s="9">
        <v>575</v>
      </c>
      <c r="I51" s="9">
        <v>8</v>
      </c>
      <c r="J51" s="10">
        <v>8</v>
      </c>
      <c r="K51" s="8">
        <v>46</v>
      </c>
      <c r="L51" s="9">
        <v>39</v>
      </c>
      <c r="M51" s="9">
        <v>273</v>
      </c>
      <c r="N51" s="9">
        <v>219</v>
      </c>
      <c r="O51" s="9">
        <v>322</v>
      </c>
      <c r="P51" s="10">
        <v>280</v>
      </c>
      <c r="Q51" s="8">
        <v>103</v>
      </c>
      <c r="R51" s="9">
        <v>85</v>
      </c>
      <c r="S51" s="9">
        <v>18</v>
      </c>
      <c r="T51" s="9">
        <v>15</v>
      </c>
      <c r="U51" s="9">
        <v>444</v>
      </c>
      <c r="V51" s="9">
        <v>368</v>
      </c>
      <c r="W51" s="9">
        <v>146</v>
      </c>
      <c r="X51" s="10">
        <v>121</v>
      </c>
      <c r="Y51" s="8">
        <v>397</v>
      </c>
      <c r="Z51" s="9">
        <v>365</v>
      </c>
      <c r="AA51" s="10">
        <v>15</v>
      </c>
    </row>
    <row r="52" spans="1:27" s="14" customFormat="1" ht="15">
      <c r="A52" s="1" t="s">
        <v>443</v>
      </c>
      <c r="B52" s="2" t="s">
        <v>444</v>
      </c>
      <c r="C52" s="8">
        <v>429</v>
      </c>
      <c r="D52" s="9">
        <v>342</v>
      </c>
      <c r="E52" s="9">
        <v>5</v>
      </c>
      <c r="F52" s="10">
        <v>4</v>
      </c>
      <c r="G52" s="87">
        <v>675</v>
      </c>
      <c r="H52" s="9">
        <v>579</v>
      </c>
      <c r="I52" s="9">
        <v>0</v>
      </c>
      <c r="J52" s="10">
        <v>0</v>
      </c>
      <c r="K52" s="8">
        <v>55</v>
      </c>
      <c r="L52" s="9">
        <v>42</v>
      </c>
      <c r="M52" s="9">
        <v>308</v>
      </c>
      <c r="N52" s="9">
        <v>259</v>
      </c>
      <c r="O52" s="9">
        <v>310</v>
      </c>
      <c r="P52" s="10">
        <v>277</v>
      </c>
      <c r="Q52" s="8">
        <v>128</v>
      </c>
      <c r="R52" s="9">
        <v>105</v>
      </c>
      <c r="S52" s="9">
        <v>52</v>
      </c>
      <c r="T52" s="9">
        <v>40</v>
      </c>
      <c r="U52" s="9">
        <v>391</v>
      </c>
      <c r="V52" s="9">
        <v>346</v>
      </c>
      <c r="W52" s="9">
        <v>218</v>
      </c>
      <c r="X52" s="10">
        <v>201</v>
      </c>
      <c r="Y52" s="8">
        <v>1768</v>
      </c>
      <c r="Z52" s="9">
        <v>420</v>
      </c>
      <c r="AA52" s="10">
        <v>137</v>
      </c>
    </row>
    <row r="53" spans="1:27" s="14" customFormat="1" ht="15">
      <c r="A53" s="1" t="s">
        <v>435</v>
      </c>
      <c r="B53" s="2" t="s">
        <v>436</v>
      </c>
      <c r="C53" s="8">
        <v>222</v>
      </c>
      <c r="D53" s="9">
        <v>177</v>
      </c>
      <c r="E53" s="9">
        <v>1</v>
      </c>
      <c r="F53" s="10">
        <v>1</v>
      </c>
      <c r="G53" s="87">
        <v>655</v>
      </c>
      <c r="H53" s="9">
        <v>553</v>
      </c>
      <c r="I53" s="9">
        <v>2</v>
      </c>
      <c r="J53" s="10">
        <v>2</v>
      </c>
      <c r="K53" s="8">
        <v>29</v>
      </c>
      <c r="L53" s="9">
        <v>25</v>
      </c>
      <c r="M53" s="9">
        <v>229</v>
      </c>
      <c r="N53" s="9">
        <v>188</v>
      </c>
      <c r="O53" s="9">
        <v>369</v>
      </c>
      <c r="P53" s="10">
        <v>318</v>
      </c>
      <c r="Q53" s="8">
        <v>6</v>
      </c>
      <c r="R53" s="9">
        <v>4</v>
      </c>
      <c r="S53" s="9">
        <v>0</v>
      </c>
      <c r="T53" s="9">
        <v>0</v>
      </c>
      <c r="U53" s="9">
        <v>461</v>
      </c>
      <c r="V53" s="9">
        <v>389</v>
      </c>
      <c r="W53" s="9">
        <v>311</v>
      </c>
      <c r="X53" s="10">
        <v>247</v>
      </c>
      <c r="Y53" s="8">
        <v>4</v>
      </c>
      <c r="Z53" s="9">
        <v>4</v>
      </c>
      <c r="AA53" s="10">
        <v>0</v>
      </c>
    </row>
    <row r="54" spans="1:27" s="14" customFormat="1" ht="16.5" customHeight="1">
      <c r="A54" s="1" t="s">
        <v>437</v>
      </c>
      <c r="B54" s="2" t="s">
        <v>438</v>
      </c>
      <c r="C54" s="8">
        <v>358</v>
      </c>
      <c r="D54" s="9">
        <v>217</v>
      </c>
      <c r="E54" s="9">
        <v>8</v>
      </c>
      <c r="F54" s="10">
        <v>5</v>
      </c>
      <c r="G54" s="87">
        <v>635</v>
      </c>
      <c r="H54" s="9">
        <v>412</v>
      </c>
      <c r="I54" s="9">
        <v>3</v>
      </c>
      <c r="J54" s="10">
        <v>2</v>
      </c>
      <c r="K54" s="8">
        <v>46</v>
      </c>
      <c r="L54" s="9">
        <v>26</v>
      </c>
      <c r="M54" s="9">
        <v>280</v>
      </c>
      <c r="N54" s="9">
        <v>184</v>
      </c>
      <c r="O54" s="9">
        <v>293</v>
      </c>
      <c r="P54" s="10">
        <v>193</v>
      </c>
      <c r="Q54" s="8">
        <v>38</v>
      </c>
      <c r="R54" s="9">
        <v>25</v>
      </c>
      <c r="S54" s="9">
        <v>8</v>
      </c>
      <c r="T54" s="9">
        <v>4</v>
      </c>
      <c r="U54" s="9">
        <v>358</v>
      </c>
      <c r="V54" s="9">
        <v>233</v>
      </c>
      <c r="W54" s="9">
        <v>143</v>
      </c>
      <c r="X54" s="10">
        <v>62</v>
      </c>
      <c r="Y54" s="8">
        <v>328</v>
      </c>
      <c r="Z54" s="9">
        <v>70</v>
      </c>
      <c r="AA54" s="10">
        <v>17</v>
      </c>
    </row>
    <row r="55" spans="1:27" s="14" customFormat="1" ht="15">
      <c r="A55" s="1" t="s">
        <v>441</v>
      </c>
      <c r="B55" s="2" t="s">
        <v>442</v>
      </c>
      <c r="C55" s="8">
        <v>344</v>
      </c>
      <c r="D55" s="9">
        <v>211</v>
      </c>
      <c r="E55" s="9">
        <v>19</v>
      </c>
      <c r="F55" s="10">
        <v>5</v>
      </c>
      <c r="G55" s="87">
        <v>635</v>
      </c>
      <c r="H55" s="9">
        <v>423</v>
      </c>
      <c r="I55" s="9">
        <v>5</v>
      </c>
      <c r="J55" s="10">
        <v>3</v>
      </c>
      <c r="K55" s="8">
        <v>47</v>
      </c>
      <c r="L55" s="9">
        <v>29</v>
      </c>
      <c r="M55" s="9">
        <v>210</v>
      </c>
      <c r="N55" s="9">
        <v>132</v>
      </c>
      <c r="O55" s="9">
        <v>271</v>
      </c>
      <c r="P55" s="10">
        <v>209</v>
      </c>
      <c r="Q55" s="8">
        <v>54</v>
      </c>
      <c r="R55" s="9">
        <v>13</v>
      </c>
      <c r="S55" s="9">
        <v>35</v>
      </c>
      <c r="T55" s="9">
        <v>4</v>
      </c>
      <c r="U55" s="9">
        <v>427</v>
      </c>
      <c r="V55" s="9">
        <v>303</v>
      </c>
      <c r="W55" s="9">
        <v>223</v>
      </c>
      <c r="X55" s="10">
        <v>161</v>
      </c>
      <c r="Y55" s="8">
        <v>0</v>
      </c>
      <c r="Z55" s="9">
        <v>0</v>
      </c>
      <c r="AA55" s="10">
        <v>0</v>
      </c>
    </row>
    <row r="56" spans="1:27" s="14" customFormat="1" ht="15">
      <c r="A56" s="1" t="s">
        <v>439</v>
      </c>
      <c r="B56" s="2" t="s">
        <v>440</v>
      </c>
      <c r="C56" s="8">
        <v>396</v>
      </c>
      <c r="D56" s="9">
        <v>26</v>
      </c>
      <c r="E56" s="9">
        <v>2</v>
      </c>
      <c r="F56" s="10">
        <v>2</v>
      </c>
      <c r="G56" s="87">
        <v>602</v>
      </c>
      <c r="H56" s="9">
        <v>53</v>
      </c>
      <c r="I56" s="9">
        <v>1</v>
      </c>
      <c r="J56" s="10">
        <v>1</v>
      </c>
      <c r="K56" s="8">
        <v>55</v>
      </c>
      <c r="L56" s="9">
        <v>4</v>
      </c>
      <c r="M56" s="9">
        <v>261</v>
      </c>
      <c r="N56" s="9">
        <v>21</v>
      </c>
      <c r="O56" s="9">
        <v>279</v>
      </c>
      <c r="P56" s="10">
        <v>26</v>
      </c>
      <c r="Q56" s="8">
        <v>34</v>
      </c>
      <c r="R56" s="9">
        <v>10</v>
      </c>
      <c r="S56" s="9">
        <v>9</v>
      </c>
      <c r="T56" s="9">
        <v>1</v>
      </c>
      <c r="U56" s="9">
        <v>351</v>
      </c>
      <c r="V56" s="9">
        <v>34</v>
      </c>
      <c r="W56" s="9">
        <v>262</v>
      </c>
      <c r="X56" s="10">
        <v>6</v>
      </c>
      <c r="Y56" s="8">
        <v>287</v>
      </c>
      <c r="Z56" s="9">
        <v>6</v>
      </c>
      <c r="AA56" s="10">
        <v>121</v>
      </c>
    </row>
    <row r="57" spans="1:27" s="14" customFormat="1" ht="15">
      <c r="A57" s="1" t="s">
        <v>451</v>
      </c>
      <c r="B57" s="2" t="s">
        <v>452</v>
      </c>
      <c r="C57" s="8">
        <v>618</v>
      </c>
      <c r="D57" s="9">
        <v>85</v>
      </c>
      <c r="E57" s="9">
        <v>156</v>
      </c>
      <c r="F57" s="10">
        <v>14</v>
      </c>
      <c r="G57" s="87">
        <v>577</v>
      </c>
      <c r="H57" s="9">
        <v>136</v>
      </c>
      <c r="I57" s="9">
        <v>48</v>
      </c>
      <c r="J57" s="10">
        <v>9</v>
      </c>
      <c r="K57" s="8">
        <v>52</v>
      </c>
      <c r="L57" s="9">
        <v>10</v>
      </c>
      <c r="M57" s="9">
        <v>200</v>
      </c>
      <c r="N57" s="9">
        <v>54</v>
      </c>
      <c r="O57" s="9">
        <v>122</v>
      </c>
      <c r="P57" s="10">
        <v>45</v>
      </c>
      <c r="Q57" s="8">
        <v>319</v>
      </c>
      <c r="R57" s="9">
        <v>34</v>
      </c>
      <c r="S57" s="9">
        <v>228</v>
      </c>
      <c r="T57" s="9">
        <v>11</v>
      </c>
      <c r="U57" s="9">
        <v>255</v>
      </c>
      <c r="V57" s="9">
        <v>75</v>
      </c>
      <c r="W57" s="9">
        <v>13</v>
      </c>
      <c r="X57" s="10">
        <v>4</v>
      </c>
      <c r="Y57" s="8">
        <v>120</v>
      </c>
      <c r="Z57" s="9">
        <v>55</v>
      </c>
      <c r="AA57" s="10">
        <v>7</v>
      </c>
    </row>
    <row r="58" spans="1:27" s="14" customFormat="1" ht="30">
      <c r="A58" s="1" t="s">
        <v>493</v>
      </c>
      <c r="B58" s="2" t="s">
        <v>494</v>
      </c>
      <c r="C58" s="8">
        <v>416</v>
      </c>
      <c r="D58" s="9">
        <v>157</v>
      </c>
      <c r="E58" s="9">
        <v>9</v>
      </c>
      <c r="F58" s="10">
        <v>4</v>
      </c>
      <c r="G58" s="87">
        <v>523</v>
      </c>
      <c r="H58" s="9">
        <v>244</v>
      </c>
      <c r="I58" s="9">
        <v>4</v>
      </c>
      <c r="J58" s="10">
        <v>1</v>
      </c>
      <c r="K58" s="8">
        <v>62</v>
      </c>
      <c r="L58" s="9">
        <v>18</v>
      </c>
      <c r="M58" s="9">
        <v>252</v>
      </c>
      <c r="N58" s="9">
        <v>117</v>
      </c>
      <c r="O58" s="9">
        <v>207</v>
      </c>
      <c r="P58" s="10">
        <v>109</v>
      </c>
      <c r="Q58" s="8">
        <v>159</v>
      </c>
      <c r="R58" s="9">
        <v>79</v>
      </c>
      <c r="S58" s="9">
        <v>67</v>
      </c>
      <c r="T58" s="9">
        <v>30</v>
      </c>
      <c r="U58" s="9">
        <v>263</v>
      </c>
      <c r="V58" s="9">
        <v>130</v>
      </c>
      <c r="W58" s="9">
        <v>161</v>
      </c>
      <c r="X58" s="10">
        <v>69</v>
      </c>
      <c r="Y58" s="8">
        <v>3237</v>
      </c>
      <c r="Z58" s="9">
        <v>666</v>
      </c>
      <c r="AA58" s="10">
        <v>418</v>
      </c>
    </row>
    <row r="59" spans="1:27" s="14" customFormat="1" ht="15">
      <c r="A59" s="1" t="s">
        <v>445</v>
      </c>
      <c r="B59" s="2" t="s">
        <v>446</v>
      </c>
      <c r="C59" s="8">
        <v>215</v>
      </c>
      <c r="D59" s="9">
        <v>48</v>
      </c>
      <c r="E59" s="9">
        <v>0</v>
      </c>
      <c r="F59" s="10">
        <v>0</v>
      </c>
      <c r="G59" s="87">
        <v>522</v>
      </c>
      <c r="H59" s="9">
        <v>97</v>
      </c>
      <c r="I59" s="9">
        <v>0</v>
      </c>
      <c r="J59" s="10">
        <v>0</v>
      </c>
      <c r="K59" s="8">
        <v>38</v>
      </c>
      <c r="L59" s="9">
        <v>8</v>
      </c>
      <c r="M59" s="9">
        <v>183</v>
      </c>
      <c r="N59" s="9">
        <v>39</v>
      </c>
      <c r="O59" s="9">
        <v>298</v>
      </c>
      <c r="P59" s="10">
        <v>49</v>
      </c>
      <c r="Q59" s="8">
        <v>5</v>
      </c>
      <c r="R59" s="9">
        <v>1</v>
      </c>
      <c r="S59" s="9">
        <v>1</v>
      </c>
      <c r="T59" s="9">
        <v>1</v>
      </c>
      <c r="U59" s="9">
        <v>366</v>
      </c>
      <c r="V59" s="9">
        <v>62</v>
      </c>
      <c r="W59" s="9">
        <v>379</v>
      </c>
      <c r="X59" s="10">
        <v>54</v>
      </c>
      <c r="Y59" s="8">
        <v>137</v>
      </c>
      <c r="Z59" s="9">
        <v>33</v>
      </c>
      <c r="AA59" s="10">
        <v>10</v>
      </c>
    </row>
    <row r="60" spans="1:27" s="14" customFormat="1" ht="15">
      <c r="A60" s="1" t="s">
        <v>449</v>
      </c>
      <c r="B60" s="2" t="s">
        <v>450</v>
      </c>
      <c r="C60" s="8">
        <v>288</v>
      </c>
      <c r="D60" s="9">
        <v>284</v>
      </c>
      <c r="E60" s="9">
        <v>8</v>
      </c>
      <c r="F60" s="10">
        <v>8</v>
      </c>
      <c r="G60" s="87">
        <v>514</v>
      </c>
      <c r="H60" s="9">
        <v>513</v>
      </c>
      <c r="I60" s="9">
        <v>2</v>
      </c>
      <c r="J60" s="10">
        <v>2</v>
      </c>
      <c r="K60" s="8">
        <v>41</v>
      </c>
      <c r="L60" s="9">
        <v>41</v>
      </c>
      <c r="M60" s="9">
        <v>239</v>
      </c>
      <c r="N60" s="9">
        <v>238</v>
      </c>
      <c r="O60" s="9">
        <v>231</v>
      </c>
      <c r="P60" s="10">
        <v>231</v>
      </c>
      <c r="Q60" s="8">
        <v>66</v>
      </c>
      <c r="R60" s="9">
        <v>66</v>
      </c>
      <c r="S60" s="9">
        <v>17</v>
      </c>
      <c r="T60" s="9">
        <v>17</v>
      </c>
      <c r="U60" s="9">
        <v>278</v>
      </c>
      <c r="V60" s="9">
        <v>277</v>
      </c>
      <c r="W60" s="9">
        <v>110</v>
      </c>
      <c r="X60" s="10">
        <v>110</v>
      </c>
      <c r="Y60" s="8">
        <v>432</v>
      </c>
      <c r="Z60" s="9">
        <v>290</v>
      </c>
      <c r="AA60" s="10">
        <v>23</v>
      </c>
    </row>
    <row r="61" spans="1:27" s="14" customFormat="1" ht="15">
      <c r="A61" s="1" t="s">
        <v>453</v>
      </c>
      <c r="B61" s="2" t="s">
        <v>454</v>
      </c>
      <c r="C61" s="8">
        <v>253</v>
      </c>
      <c r="D61" s="9">
        <v>26</v>
      </c>
      <c r="E61" s="9">
        <v>3</v>
      </c>
      <c r="F61" s="10">
        <v>1</v>
      </c>
      <c r="G61" s="87">
        <v>480</v>
      </c>
      <c r="H61" s="9">
        <v>53</v>
      </c>
      <c r="I61" s="9">
        <v>0</v>
      </c>
      <c r="J61" s="10">
        <v>0</v>
      </c>
      <c r="K61" s="8">
        <v>24</v>
      </c>
      <c r="L61" s="9">
        <v>2</v>
      </c>
      <c r="M61" s="9">
        <v>212</v>
      </c>
      <c r="N61" s="9">
        <v>19</v>
      </c>
      <c r="O61" s="9">
        <v>212</v>
      </c>
      <c r="P61" s="10">
        <v>26</v>
      </c>
      <c r="Q61" s="8">
        <v>18</v>
      </c>
      <c r="R61" s="9">
        <v>0</v>
      </c>
      <c r="S61" s="9">
        <v>5</v>
      </c>
      <c r="T61" s="9">
        <v>0</v>
      </c>
      <c r="U61" s="9">
        <v>300</v>
      </c>
      <c r="V61" s="9">
        <v>36</v>
      </c>
      <c r="W61" s="9">
        <v>158</v>
      </c>
      <c r="X61" s="10">
        <v>31</v>
      </c>
      <c r="Y61" s="8">
        <v>237</v>
      </c>
      <c r="Z61" s="9">
        <v>57</v>
      </c>
      <c r="AA61" s="10">
        <v>12</v>
      </c>
    </row>
    <row r="62" spans="1:27" s="14" customFormat="1" ht="30.75" customHeight="1">
      <c r="A62" s="1" t="s">
        <v>459</v>
      </c>
      <c r="B62" s="2" t="s">
        <v>460</v>
      </c>
      <c r="C62" s="8">
        <v>300</v>
      </c>
      <c r="D62" s="9">
        <v>1</v>
      </c>
      <c r="E62" s="9">
        <v>2</v>
      </c>
      <c r="F62" s="10">
        <v>0</v>
      </c>
      <c r="G62" s="87">
        <v>462</v>
      </c>
      <c r="H62" s="9">
        <v>2</v>
      </c>
      <c r="I62" s="9">
        <v>0</v>
      </c>
      <c r="J62" s="10">
        <v>0</v>
      </c>
      <c r="K62" s="8">
        <v>40</v>
      </c>
      <c r="L62" s="9">
        <v>0</v>
      </c>
      <c r="M62" s="9">
        <v>212</v>
      </c>
      <c r="N62" s="9">
        <v>1</v>
      </c>
      <c r="O62" s="9">
        <v>204</v>
      </c>
      <c r="P62" s="10">
        <v>1</v>
      </c>
      <c r="Q62" s="8">
        <v>24</v>
      </c>
      <c r="R62" s="9">
        <v>0</v>
      </c>
      <c r="S62" s="9">
        <v>12</v>
      </c>
      <c r="T62" s="9">
        <v>0</v>
      </c>
      <c r="U62" s="9">
        <v>267</v>
      </c>
      <c r="V62" s="9">
        <v>1</v>
      </c>
      <c r="W62" s="9">
        <v>301</v>
      </c>
      <c r="X62" s="10">
        <v>1</v>
      </c>
      <c r="Y62" s="8">
        <v>1140</v>
      </c>
      <c r="Z62" s="9">
        <v>34</v>
      </c>
      <c r="AA62" s="10">
        <v>150</v>
      </c>
    </row>
    <row r="63" spans="1:27" s="14" customFormat="1" ht="15">
      <c r="A63" s="1" t="s">
        <v>455</v>
      </c>
      <c r="B63" s="2" t="s">
        <v>456</v>
      </c>
      <c r="C63" s="8">
        <v>325</v>
      </c>
      <c r="D63" s="9">
        <v>12</v>
      </c>
      <c r="E63" s="9">
        <v>44</v>
      </c>
      <c r="F63" s="10">
        <v>0</v>
      </c>
      <c r="G63" s="87">
        <v>448</v>
      </c>
      <c r="H63" s="9">
        <v>30</v>
      </c>
      <c r="I63" s="9">
        <v>8</v>
      </c>
      <c r="J63" s="10">
        <v>0</v>
      </c>
      <c r="K63" s="8">
        <v>33</v>
      </c>
      <c r="L63" s="9">
        <v>0</v>
      </c>
      <c r="M63" s="9">
        <v>174</v>
      </c>
      <c r="N63" s="9">
        <v>11</v>
      </c>
      <c r="O63" s="9">
        <v>175</v>
      </c>
      <c r="P63" s="10">
        <v>17</v>
      </c>
      <c r="Q63" s="8">
        <v>70</v>
      </c>
      <c r="R63" s="9">
        <v>0</v>
      </c>
      <c r="S63" s="9">
        <v>40</v>
      </c>
      <c r="T63" s="9">
        <v>0</v>
      </c>
      <c r="U63" s="9">
        <v>245</v>
      </c>
      <c r="V63" s="9">
        <v>21</v>
      </c>
      <c r="W63" s="9">
        <v>147</v>
      </c>
      <c r="X63" s="10">
        <v>21</v>
      </c>
      <c r="Y63" s="8">
        <v>52</v>
      </c>
      <c r="Z63" s="9">
        <v>7</v>
      </c>
      <c r="AA63" s="10">
        <v>9</v>
      </c>
    </row>
    <row r="64" spans="1:27" s="14" customFormat="1" ht="15">
      <c r="A64" s="1" t="s">
        <v>457</v>
      </c>
      <c r="B64" s="2" t="s">
        <v>458</v>
      </c>
      <c r="C64" s="8">
        <v>271</v>
      </c>
      <c r="D64" s="9">
        <v>13</v>
      </c>
      <c r="E64" s="9">
        <v>1</v>
      </c>
      <c r="F64" s="10">
        <v>0</v>
      </c>
      <c r="G64" s="87">
        <v>435</v>
      </c>
      <c r="H64" s="9">
        <v>15</v>
      </c>
      <c r="I64" s="9">
        <v>1</v>
      </c>
      <c r="J64" s="10">
        <v>0</v>
      </c>
      <c r="K64" s="8">
        <v>36</v>
      </c>
      <c r="L64" s="9">
        <v>4</v>
      </c>
      <c r="M64" s="9">
        <v>192</v>
      </c>
      <c r="N64" s="9">
        <v>2</v>
      </c>
      <c r="O64" s="9">
        <v>190</v>
      </c>
      <c r="P64" s="10">
        <v>6</v>
      </c>
      <c r="Q64" s="8">
        <v>19</v>
      </c>
      <c r="R64" s="9">
        <v>1</v>
      </c>
      <c r="S64" s="9">
        <v>6</v>
      </c>
      <c r="T64" s="9">
        <v>0</v>
      </c>
      <c r="U64" s="9">
        <v>259</v>
      </c>
      <c r="V64" s="9">
        <v>10</v>
      </c>
      <c r="W64" s="9">
        <v>233</v>
      </c>
      <c r="X64" s="10">
        <v>5</v>
      </c>
      <c r="Y64" s="8">
        <v>104</v>
      </c>
      <c r="Z64" s="9">
        <v>14</v>
      </c>
      <c r="AA64" s="10">
        <v>15</v>
      </c>
    </row>
    <row r="65" spans="1:27" s="14" customFormat="1" ht="13.5" customHeight="1">
      <c r="A65" s="1" t="s">
        <v>461</v>
      </c>
      <c r="B65" s="2" t="s">
        <v>462</v>
      </c>
      <c r="C65" s="8">
        <v>249</v>
      </c>
      <c r="D65" s="9">
        <v>8</v>
      </c>
      <c r="E65" s="9">
        <v>2</v>
      </c>
      <c r="F65" s="10">
        <v>0</v>
      </c>
      <c r="G65" s="87">
        <v>433</v>
      </c>
      <c r="H65" s="9">
        <v>23</v>
      </c>
      <c r="I65" s="9">
        <v>0</v>
      </c>
      <c r="J65" s="10">
        <v>0</v>
      </c>
      <c r="K65" s="8">
        <v>31</v>
      </c>
      <c r="L65" s="9">
        <v>1</v>
      </c>
      <c r="M65" s="9">
        <v>173</v>
      </c>
      <c r="N65" s="9">
        <v>6</v>
      </c>
      <c r="O65" s="9">
        <v>176</v>
      </c>
      <c r="P65" s="10">
        <v>10</v>
      </c>
      <c r="Q65" s="8">
        <v>32</v>
      </c>
      <c r="R65" s="9">
        <v>0</v>
      </c>
      <c r="S65" s="9">
        <v>6</v>
      </c>
      <c r="T65" s="9">
        <v>0</v>
      </c>
      <c r="U65" s="9">
        <v>274</v>
      </c>
      <c r="V65" s="9">
        <v>17</v>
      </c>
      <c r="W65" s="9">
        <v>184</v>
      </c>
      <c r="X65" s="10">
        <v>12</v>
      </c>
      <c r="Y65" s="8">
        <v>69</v>
      </c>
      <c r="Z65" s="9">
        <v>10</v>
      </c>
      <c r="AA65" s="10">
        <v>16</v>
      </c>
    </row>
    <row r="66" spans="1:27" s="14" customFormat="1" ht="15">
      <c r="A66" s="1" t="s">
        <v>478</v>
      </c>
      <c r="B66" s="2" t="s">
        <v>479</v>
      </c>
      <c r="C66" s="8">
        <v>397</v>
      </c>
      <c r="D66" s="9">
        <v>2</v>
      </c>
      <c r="E66" s="9">
        <v>7</v>
      </c>
      <c r="F66" s="10">
        <v>0</v>
      </c>
      <c r="G66" s="87">
        <v>428</v>
      </c>
      <c r="H66" s="9">
        <v>5</v>
      </c>
      <c r="I66" s="9">
        <v>4</v>
      </c>
      <c r="J66" s="10">
        <v>0</v>
      </c>
      <c r="K66" s="8">
        <v>57</v>
      </c>
      <c r="L66" s="9">
        <v>0</v>
      </c>
      <c r="M66" s="9">
        <v>224</v>
      </c>
      <c r="N66" s="9">
        <v>3</v>
      </c>
      <c r="O66" s="9">
        <v>143</v>
      </c>
      <c r="P66" s="10">
        <v>2</v>
      </c>
      <c r="Q66" s="8">
        <v>112</v>
      </c>
      <c r="R66" s="9">
        <v>3</v>
      </c>
      <c r="S66" s="9">
        <v>52</v>
      </c>
      <c r="T66" s="9">
        <v>2</v>
      </c>
      <c r="U66" s="9">
        <v>178</v>
      </c>
      <c r="V66" s="9">
        <v>2</v>
      </c>
      <c r="W66" s="9">
        <v>153</v>
      </c>
      <c r="X66" s="10">
        <v>0</v>
      </c>
      <c r="Y66" s="8">
        <v>809</v>
      </c>
      <c r="Z66" s="9">
        <v>151</v>
      </c>
      <c r="AA66" s="10">
        <v>83</v>
      </c>
    </row>
    <row r="67" spans="1:27" s="14" customFormat="1" ht="15.75" customHeight="1">
      <c r="A67" s="1" t="s">
        <v>487</v>
      </c>
      <c r="B67" s="2" t="s">
        <v>488</v>
      </c>
      <c r="C67" s="8">
        <v>253</v>
      </c>
      <c r="D67" s="9">
        <v>167</v>
      </c>
      <c r="E67" s="9">
        <v>8</v>
      </c>
      <c r="F67" s="10">
        <v>7</v>
      </c>
      <c r="G67" s="87">
        <v>400</v>
      </c>
      <c r="H67" s="9">
        <v>286</v>
      </c>
      <c r="I67" s="9">
        <v>3</v>
      </c>
      <c r="J67" s="10">
        <v>1</v>
      </c>
      <c r="K67" s="8">
        <v>35</v>
      </c>
      <c r="L67" s="9">
        <v>22</v>
      </c>
      <c r="M67" s="9">
        <v>191</v>
      </c>
      <c r="N67" s="9">
        <v>130</v>
      </c>
      <c r="O67" s="9">
        <v>163</v>
      </c>
      <c r="P67" s="10">
        <v>126</v>
      </c>
      <c r="Q67" s="8">
        <v>22</v>
      </c>
      <c r="R67" s="9">
        <v>14</v>
      </c>
      <c r="S67" s="9">
        <v>4</v>
      </c>
      <c r="T67" s="9">
        <v>1</v>
      </c>
      <c r="U67" s="9">
        <v>190</v>
      </c>
      <c r="V67" s="9">
        <v>142</v>
      </c>
      <c r="W67" s="9">
        <v>106</v>
      </c>
      <c r="X67" s="10">
        <v>77</v>
      </c>
      <c r="Y67" s="8">
        <v>27</v>
      </c>
      <c r="Z67" s="9">
        <v>5</v>
      </c>
      <c r="AA67" s="10">
        <v>0</v>
      </c>
    </row>
    <row r="68" spans="1:27" s="14" customFormat="1" ht="15">
      <c r="A68" s="1" t="s">
        <v>465</v>
      </c>
      <c r="B68" s="2" t="s">
        <v>466</v>
      </c>
      <c r="C68" s="8">
        <v>285</v>
      </c>
      <c r="D68" s="9">
        <v>22</v>
      </c>
      <c r="E68" s="9">
        <v>25</v>
      </c>
      <c r="F68" s="10">
        <v>1</v>
      </c>
      <c r="G68" s="87">
        <v>400</v>
      </c>
      <c r="H68" s="9">
        <v>48</v>
      </c>
      <c r="I68" s="9">
        <v>6</v>
      </c>
      <c r="J68" s="10">
        <v>0</v>
      </c>
      <c r="K68" s="8">
        <v>32</v>
      </c>
      <c r="L68" s="9">
        <v>4</v>
      </c>
      <c r="M68" s="9">
        <v>167</v>
      </c>
      <c r="N68" s="9">
        <v>20</v>
      </c>
      <c r="O68" s="9">
        <v>153</v>
      </c>
      <c r="P68" s="10">
        <v>21</v>
      </c>
      <c r="Q68" s="8">
        <v>65</v>
      </c>
      <c r="R68" s="9">
        <v>1</v>
      </c>
      <c r="S68" s="9">
        <v>29</v>
      </c>
      <c r="T68" s="9">
        <v>1</v>
      </c>
      <c r="U68" s="9">
        <v>210</v>
      </c>
      <c r="V68" s="9">
        <v>28</v>
      </c>
      <c r="W68" s="9">
        <v>165</v>
      </c>
      <c r="X68" s="10">
        <v>32</v>
      </c>
      <c r="Y68" s="8">
        <v>66</v>
      </c>
      <c r="Z68" s="9">
        <v>10</v>
      </c>
      <c r="AA68" s="10">
        <v>3</v>
      </c>
    </row>
    <row r="69" spans="1:27" s="14" customFormat="1" ht="15">
      <c r="A69" s="1" t="s">
        <v>473</v>
      </c>
      <c r="B69" s="2" t="s">
        <v>474</v>
      </c>
      <c r="C69" s="8">
        <v>294</v>
      </c>
      <c r="D69" s="9">
        <v>36</v>
      </c>
      <c r="E69" s="9">
        <v>7</v>
      </c>
      <c r="F69" s="10">
        <v>2</v>
      </c>
      <c r="G69" s="87">
        <v>399</v>
      </c>
      <c r="H69" s="9">
        <v>63</v>
      </c>
      <c r="I69" s="9">
        <v>2</v>
      </c>
      <c r="J69" s="10">
        <v>0</v>
      </c>
      <c r="K69" s="8">
        <v>32</v>
      </c>
      <c r="L69" s="9">
        <v>4</v>
      </c>
      <c r="M69" s="9">
        <v>205</v>
      </c>
      <c r="N69" s="9">
        <v>29</v>
      </c>
      <c r="O69" s="9">
        <v>160</v>
      </c>
      <c r="P69" s="10">
        <v>30</v>
      </c>
      <c r="Q69" s="8">
        <v>55</v>
      </c>
      <c r="R69" s="9">
        <v>17</v>
      </c>
      <c r="S69" s="9">
        <v>13</v>
      </c>
      <c r="T69" s="9">
        <v>3</v>
      </c>
      <c r="U69" s="9">
        <v>209</v>
      </c>
      <c r="V69" s="9">
        <v>35</v>
      </c>
      <c r="W69" s="9">
        <v>180</v>
      </c>
      <c r="X69" s="10">
        <v>13</v>
      </c>
      <c r="Y69" s="8">
        <v>867</v>
      </c>
      <c r="Z69" s="9">
        <v>18</v>
      </c>
      <c r="AA69" s="10">
        <v>248</v>
      </c>
    </row>
    <row r="70" spans="1:27" s="14" customFormat="1" ht="29.25" customHeight="1">
      <c r="A70" s="1" t="s">
        <v>477</v>
      </c>
      <c r="B70" s="2" t="s">
        <v>1023</v>
      </c>
      <c r="C70" s="8">
        <v>222</v>
      </c>
      <c r="D70" s="9">
        <v>72</v>
      </c>
      <c r="E70" s="9">
        <v>9</v>
      </c>
      <c r="F70" s="10">
        <v>4</v>
      </c>
      <c r="G70" s="87">
        <v>389</v>
      </c>
      <c r="H70" s="9">
        <v>153</v>
      </c>
      <c r="I70" s="9">
        <v>2</v>
      </c>
      <c r="J70" s="10">
        <v>1</v>
      </c>
      <c r="K70" s="8">
        <v>26</v>
      </c>
      <c r="L70" s="9">
        <v>10</v>
      </c>
      <c r="M70" s="9">
        <v>180</v>
      </c>
      <c r="N70" s="9">
        <v>56</v>
      </c>
      <c r="O70" s="9">
        <v>183</v>
      </c>
      <c r="P70" s="10">
        <v>87</v>
      </c>
      <c r="Q70" s="8">
        <v>73</v>
      </c>
      <c r="R70" s="9">
        <v>36</v>
      </c>
      <c r="S70" s="9">
        <v>13</v>
      </c>
      <c r="T70" s="9">
        <v>7</v>
      </c>
      <c r="U70" s="9">
        <v>227</v>
      </c>
      <c r="V70" s="9">
        <v>97</v>
      </c>
      <c r="W70" s="9">
        <v>103</v>
      </c>
      <c r="X70" s="10">
        <v>33</v>
      </c>
      <c r="Y70" s="8">
        <v>315</v>
      </c>
      <c r="Z70" s="9">
        <v>48</v>
      </c>
      <c r="AA70" s="10">
        <v>132</v>
      </c>
    </row>
    <row r="71" spans="1:27" s="14" customFormat="1" ht="32.25" customHeight="1">
      <c r="A71" s="1" t="s">
        <v>501</v>
      </c>
      <c r="B71" s="2" t="s">
        <v>1978</v>
      </c>
      <c r="C71" s="8">
        <v>350</v>
      </c>
      <c r="D71" s="9">
        <v>201</v>
      </c>
      <c r="E71" s="9">
        <v>69</v>
      </c>
      <c r="F71" s="10">
        <v>40</v>
      </c>
      <c r="G71" s="87">
        <v>371</v>
      </c>
      <c r="H71" s="9">
        <v>227</v>
      </c>
      <c r="I71" s="9">
        <v>19</v>
      </c>
      <c r="J71" s="10">
        <v>12</v>
      </c>
      <c r="K71" s="8">
        <v>35</v>
      </c>
      <c r="L71" s="9">
        <v>17</v>
      </c>
      <c r="M71" s="9">
        <v>192</v>
      </c>
      <c r="N71" s="9">
        <v>116</v>
      </c>
      <c r="O71" s="9">
        <v>106</v>
      </c>
      <c r="P71" s="10">
        <v>70</v>
      </c>
      <c r="Q71" s="8">
        <v>133</v>
      </c>
      <c r="R71" s="9">
        <v>80</v>
      </c>
      <c r="S71" s="9">
        <v>20</v>
      </c>
      <c r="T71" s="9">
        <v>13</v>
      </c>
      <c r="U71" s="9">
        <v>150</v>
      </c>
      <c r="V71" s="9">
        <v>92</v>
      </c>
      <c r="W71" s="9">
        <v>42</v>
      </c>
      <c r="X71" s="10">
        <v>17</v>
      </c>
      <c r="Y71" s="8">
        <v>48</v>
      </c>
      <c r="Z71" s="9">
        <v>5</v>
      </c>
      <c r="AA71" s="10">
        <v>0</v>
      </c>
    </row>
    <row r="72" spans="1:27" s="14" customFormat="1" ht="15">
      <c r="A72" s="1" t="s">
        <v>504</v>
      </c>
      <c r="B72" s="2" t="s">
        <v>505</v>
      </c>
      <c r="C72" s="8">
        <v>310</v>
      </c>
      <c r="D72" s="9">
        <v>209</v>
      </c>
      <c r="E72" s="9">
        <v>8</v>
      </c>
      <c r="F72" s="10">
        <v>7</v>
      </c>
      <c r="G72" s="87">
        <v>370</v>
      </c>
      <c r="H72" s="9">
        <v>271</v>
      </c>
      <c r="I72" s="9">
        <v>4</v>
      </c>
      <c r="J72" s="10">
        <v>4</v>
      </c>
      <c r="K72" s="8">
        <v>48</v>
      </c>
      <c r="L72" s="9">
        <v>31</v>
      </c>
      <c r="M72" s="9">
        <v>194</v>
      </c>
      <c r="N72" s="9">
        <v>134</v>
      </c>
      <c r="O72" s="9">
        <v>128</v>
      </c>
      <c r="P72" s="10">
        <v>106</v>
      </c>
      <c r="Q72" s="8">
        <v>52</v>
      </c>
      <c r="R72" s="9">
        <v>41</v>
      </c>
      <c r="S72" s="9">
        <v>10</v>
      </c>
      <c r="T72" s="9">
        <v>9</v>
      </c>
      <c r="U72" s="9">
        <v>148</v>
      </c>
      <c r="V72" s="9">
        <v>120</v>
      </c>
      <c r="W72" s="9">
        <v>49</v>
      </c>
      <c r="X72" s="10">
        <v>30</v>
      </c>
      <c r="Y72" s="8">
        <v>671</v>
      </c>
      <c r="Z72" s="9">
        <v>120</v>
      </c>
      <c r="AA72" s="10">
        <v>83</v>
      </c>
    </row>
    <row r="73" spans="1:27" s="14" customFormat="1" ht="15">
      <c r="A73" s="1" t="s">
        <v>471</v>
      </c>
      <c r="B73" s="2" t="s">
        <v>472</v>
      </c>
      <c r="C73" s="8">
        <v>234</v>
      </c>
      <c r="D73" s="9">
        <v>0</v>
      </c>
      <c r="E73" s="9">
        <v>9</v>
      </c>
      <c r="F73" s="10">
        <v>0</v>
      </c>
      <c r="G73" s="87">
        <v>366</v>
      </c>
      <c r="H73" s="9">
        <v>0</v>
      </c>
      <c r="I73" s="9">
        <v>0</v>
      </c>
      <c r="J73" s="10">
        <v>0</v>
      </c>
      <c r="K73" s="8">
        <v>26</v>
      </c>
      <c r="L73" s="9">
        <v>0</v>
      </c>
      <c r="M73" s="9">
        <v>162</v>
      </c>
      <c r="N73" s="9">
        <v>0</v>
      </c>
      <c r="O73" s="9">
        <v>148</v>
      </c>
      <c r="P73" s="10">
        <v>0</v>
      </c>
      <c r="Q73" s="8">
        <v>75</v>
      </c>
      <c r="R73" s="9">
        <v>0</v>
      </c>
      <c r="S73" s="9">
        <v>34</v>
      </c>
      <c r="T73" s="9">
        <v>0</v>
      </c>
      <c r="U73" s="9">
        <v>215</v>
      </c>
      <c r="V73" s="9">
        <v>0</v>
      </c>
      <c r="W73" s="9">
        <v>85</v>
      </c>
      <c r="X73" s="10">
        <v>0</v>
      </c>
      <c r="Y73" s="8">
        <v>58</v>
      </c>
      <c r="Z73" s="9">
        <v>21</v>
      </c>
      <c r="AA73" s="10">
        <v>4</v>
      </c>
    </row>
    <row r="74" spans="1:27" s="14" customFormat="1" ht="15">
      <c r="A74" s="1" t="s">
        <v>485</v>
      </c>
      <c r="B74" s="2" t="s">
        <v>486</v>
      </c>
      <c r="C74" s="8">
        <v>142</v>
      </c>
      <c r="D74" s="9">
        <v>0</v>
      </c>
      <c r="E74" s="9">
        <v>0</v>
      </c>
      <c r="F74" s="10">
        <v>0</v>
      </c>
      <c r="G74" s="87">
        <v>362</v>
      </c>
      <c r="H74" s="9">
        <v>2</v>
      </c>
      <c r="I74" s="9">
        <v>0</v>
      </c>
      <c r="J74" s="10">
        <v>0</v>
      </c>
      <c r="K74" s="8">
        <v>16</v>
      </c>
      <c r="L74" s="9">
        <v>0</v>
      </c>
      <c r="M74" s="9">
        <v>135</v>
      </c>
      <c r="N74" s="9">
        <v>1</v>
      </c>
      <c r="O74" s="9">
        <v>206</v>
      </c>
      <c r="P74" s="10">
        <v>1</v>
      </c>
      <c r="Q74" s="8">
        <v>9</v>
      </c>
      <c r="R74" s="9">
        <v>0</v>
      </c>
      <c r="S74" s="9">
        <v>2</v>
      </c>
      <c r="T74" s="9">
        <v>0</v>
      </c>
      <c r="U74" s="9">
        <v>263</v>
      </c>
      <c r="V74" s="9">
        <v>1</v>
      </c>
      <c r="W74" s="9">
        <v>237</v>
      </c>
      <c r="X74" s="10">
        <v>2</v>
      </c>
      <c r="Y74" s="8">
        <v>161</v>
      </c>
      <c r="Z74" s="9">
        <v>15</v>
      </c>
      <c r="AA74" s="10">
        <v>5</v>
      </c>
    </row>
    <row r="75" spans="1:27" s="14" customFormat="1" ht="45">
      <c r="A75" s="1" t="s">
        <v>480</v>
      </c>
      <c r="B75" s="2" t="s">
        <v>1979</v>
      </c>
      <c r="C75" s="8">
        <v>304</v>
      </c>
      <c r="D75" s="9">
        <v>197</v>
      </c>
      <c r="E75" s="9">
        <v>23</v>
      </c>
      <c r="F75" s="10">
        <v>17</v>
      </c>
      <c r="G75" s="87">
        <v>359</v>
      </c>
      <c r="H75" s="9">
        <v>252</v>
      </c>
      <c r="I75" s="9">
        <v>10</v>
      </c>
      <c r="J75" s="10">
        <v>6</v>
      </c>
      <c r="K75" s="8">
        <v>37</v>
      </c>
      <c r="L75" s="9">
        <v>27</v>
      </c>
      <c r="M75" s="9">
        <v>186</v>
      </c>
      <c r="N75" s="9">
        <v>130</v>
      </c>
      <c r="O75" s="9">
        <v>95</v>
      </c>
      <c r="P75" s="10">
        <v>71</v>
      </c>
      <c r="Q75" s="8">
        <v>96</v>
      </c>
      <c r="R75" s="9">
        <v>65</v>
      </c>
      <c r="S75" s="9">
        <v>13</v>
      </c>
      <c r="T75" s="9">
        <v>9</v>
      </c>
      <c r="U75" s="9">
        <v>159</v>
      </c>
      <c r="V75" s="9">
        <v>110</v>
      </c>
      <c r="W75" s="9">
        <v>25</v>
      </c>
      <c r="X75" s="10">
        <v>17</v>
      </c>
      <c r="Y75" s="8">
        <v>22</v>
      </c>
      <c r="Z75" s="9">
        <v>10</v>
      </c>
      <c r="AA75" s="10">
        <v>1</v>
      </c>
    </row>
    <row r="76" spans="1:27" s="14" customFormat="1" ht="15">
      <c r="A76" s="1" t="s">
        <v>463</v>
      </c>
      <c r="B76" s="2" t="s">
        <v>464</v>
      </c>
      <c r="C76" s="8">
        <v>189</v>
      </c>
      <c r="D76" s="9">
        <v>4</v>
      </c>
      <c r="E76" s="9">
        <v>0</v>
      </c>
      <c r="F76" s="10">
        <v>0</v>
      </c>
      <c r="G76" s="87">
        <v>359</v>
      </c>
      <c r="H76" s="9">
        <v>6</v>
      </c>
      <c r="I76" s="9">
        <v>0</v>
      </c>
      <c r="J76" s="10">
        <v>0</v>
      </c>
      <c r="K76" s="8">
        <v>19</v>
      </c>
      <c r="L76" s="9">
        <v>0</v>
      </c>
      <c r="M76" s="9">
        <v>154</v>
      </c>
      <c r="N76" s="9">
        <v>2</v>
      </c>
      <c r="O76" s="9">
        <v>174</v>
      </c>
      <c r="P76" s="10">
        <v>4</v>
      </c>
      <c r="Q76" s="8">
        <v>4</v>
      </c>
      <c r="R76" s="9">
        <v>0</v>
      </c>
      <c r="S76" s="9">
        <v>0</v>
      </c>
      <c r="T76" s="9">
        <v>0</v>
      </c>
      <c r="U76" s="9">
        <v>242</v>
      </c>
      <c r="V76" s="9">
        <v>5</v>
      </c>
      <c r="W76" s="9">
        <v>156</v>
      </c>
      <c r="X76" s="10">
        <v>4</v>
      </c>
      <c r="Y76" s="8">
        <v>88</v>
      </c>
      <c r="Z76" s="9">
        <v>4</v>
      </c>
      <c r="AA76" s="10">
        <v>3</v>
      </c>
    </row>
    <row r="77" spans="1:27" s="14" customFormat="1" ht="15">
      <c r="A77" s="1" t="s">
        <v>467</v>
      </c>
      <c r="B77" s="2" t="s">
        <v>468</v>
      </c>
      <c r="C77" s="8">
        <v>236</v>
      </c>
      <c r="D77" s="9">
        <v>12</v>
      </c>
      <c r="E77" s="9">
        <v>4</v>
      </c>
      <c r="F77" s="10">
        <v>0</v>
      </c>
      <c r="G77" s="87">
        <v>358</v>
      </c>
      <c r="H77" s="9">
        <v>16</v>
      </c>
      <c r="I77" s="9">
        <v>0</v>
      </c>
      <c r="J77" s="10">
        <v>0</v>
      </c>
      <c r="K77" s="8">
        <v>21</v>
      </c>
      <c r="L77" s="9">
        <v>0</v>
      </c>
      <c r="M77" s="9">
        <v>156</v>
      </c>
      <c r="N77" s="9">
        <v>8</v>
      </c>
      <c r="O77" s="9">
        <v>174</v>
      </c>
      <c r="P77" s="10">
        <v>6</v>
      </c>
      <c r="Q77" s="8">
        <v>30</v>
      </c>
      <c r="R77" s="9">
        <v>1</v>
      </c>
      <c r="S77" s="9">
        <v>4</v>
      </c>
      <c r="T77" s="9">
        <v>0</v>
      </c>
      <c r="U77" s="9">
        <v>229</v>
      </c>
      <c r="V77" s="9">
        <v>13</v>
      </c>
      <c r="W77" s="9">
        <v>186</v>
      </c>
      <c r="X77" s="10">
        <v>7</v>
      </c>
      <c r="Y77" s="8">
        <v>572</v>
      </c>
      <c r="Z77" s="9">
        <v>55</v>
      </c>
      <c r="AA77" s="10">
        <v>96</v>
      </c>
    </row>
    <row r="78" spans="1:27" s="14" customFormat="1" ht="30">
      <c r="A78" s="1" t="s">
        <v>469</v>
      </c>
      <c r="B78" s="2" t="s">
        <v>470</v>
      </c>
      <c r="C78" s="8">
        <v>214</v>
      </c>
      <c r="D78" s="9">
        <v>1</v>
      </c>
      <c r="E78" s="9">
        <v>10</v>
      </c>
      <c r="F78" s="10">
        <v>0</v>
      </c>
      <c r="G78" s="87">
        <v>354</v>
      </c>
      <c r="H78" s="9">
        <v>1</v>
      </c>
      <c r="I78" s="9">
        <v>0</v>
      </c>
      <c r="J78" s="10">
        <v>0</v>
      </c>
      <c r="K78" s="8">
        <v>24</v>
      </c>
      <c r="L78" s="9">
        <v>0</v>
      </c>
      <c r="M78" s="9">
        <v>139</v>
      </c>
      <c r="N78" s="9">
        <v>1</v>
      </c>
      <c r="O78" s="9">
        <v>143</v>
      </c>
      <c r="P78" s="10">
        <v>0</v>
      </c>
      <c r="Q78" s="8">
        <v>49</v>
      </c>
      <c r="R78" s="9">
        <v>0</v>
      </c>
      <c r="S78" s="9">
        <v>28</v>
      </c>
      <c r="T78" s="9">
        <v>0</v>
      </c>
      <c r="U78" s="9">
        <v>225</v>
      </c>
      <c r="V78" s="9">
        <v>1</v>
      </c>
      <c r="W78" s="9">
        <v>114</v>
      </c>
      <c r="X78" s="10">
        <v>1</v>
      </c>
      <c r="Y78" s="8">
        <v>12</v>
      </c>
      <c r="Z78" s="9">
        <v>7</v>
      </c>
      <c r="AA78" s="10">
        <v>0</v>
      </c>
    </row>
    <row r="79" spans="1:27" s="14" customFormat="1" ht="15">
      <c r="A79" s="1" t="s">
        <v>489</v>
      </c>
      <c r="B79" s="2" t="s">
        <v>490</v>
      </c>
      <c r="C79" s="8">
        <v>259</v>
      </c>
      <c r="D79" s="9">
        <v>3</v>
      </c>
      <c r="E79" s="9">
        <v>1</v>
      </c>
      <c r="F79" s="10">
        <v>0</v>
      </c>
      <c r="G79" s="87">
        <v>348</v>
      </c>
      <c r="H79" s="9">
        <v>8</v>
      </c>
      <c r="I79" s="9">
        <v>0</v>
      </c>
      <c r="J79" s="10">
        <v>0</v>
      </c>
      <c r="K79" s="8">
        <v>24</v>
      </c>
      <c r="L79" s="9">
        <v>0</v>
      </c>
      <c r="M79" s="9">
        <v>159</v>
      </c>
      <c r="N79" s="9">
        <v>4</v>
      </c>
      <c r="O79" s="9">
        <v>165</v>
      </c>
      <c r="P79" s="10">
        <v>4</v>
      </c>
      <c r="Q79" s="8">
        <v>48</v>
      </c>
      <c r="R79" s="9">
        <v>0</v>
      </c>
      <c r="S79" s="9">
        <v>12</v>
      </c>
      <c r="T79" s="9">
        <v>0</v>
      </c>
      <c r="U79" s="9">
        <v>220</v>
      </c>
      <c r="V79" s="9">
        <v>5</v>
      </c>
      <c r="W79" s="9">
        <v>156</v>
      </c>
      <c r="X79" s="10">
        <v>4</v>
      </c>
      <c r="Y79" s="8">
        <v>249</v>
      </c>
      <c r="Z79" s="9">
        <v>118</v>
      </c>
      <c r="AA79" s="10">
        <v>37</v>
      </c>
    </row>
    <row r="80" spans="1:27" s="14" customFormat="1" ht="15">
      <c r="A80" s="1" t="s">
        <v>506</v>
      </c>
      <c r="B80" s="2" t="s">
        <v>507</v>
      </c>
      <c r="C80" s="8">
        <v>253</v>
      </c>
      <c r="D80" s="9">
        <v>227</v>
      </c>
      <c r="E80" s="9">
        <v>21</v>
      </c>
      <c r="F80" s="10">
        <v>21</v>
      </c>
      <c r="G80" s="87">
        <v>346</v>
      </c>
      <c r="H80" s="9">
        <v>321</v>
      </c>
      <c r="I80" s="9">
        <v>10</v>
      </c>
      <c r="J80" s="10">
        <v>10</v>
      </c>
      <c r="K80" s="8">
        <v>33</v>
      </c>
      <c r="L80" s="9">
        <v>33</v>
      </c>
      <c r="M80" s="9">
        <v>181</v>
      </c>
      <c r="N80" s="9">
        <v>165</v>
      </c>
      <c r="O80" s="9">
        <v>131</v>
      </c>
      <c r="P80" s="10">
        <v>122</v>
      </c>
      <c r="Q80" s="8">
        <v>101</v>
      </c>
      <c r="R80" s="9">
        <v>99</v>
      </c>
      <c r="S80" s="9">
        <v>24</v>
      </c>
      <c r="T80" s="9">
        <v>24</v>
      </c>
      <c r="U80" s="9">
        <v>155</v>
      </c>
      <c r="V80" s="9">
        <v>141</v>
      </c>
      <c r="W80" s="9">
        <v>49</v>
      </c>
      <c r="X80" s="10">
        <v>38</v>
      </c>
      <c r="Y80" s="8">
        <v>278</v>
      </c>
      <c r="Z80" s="9">
        <v>166</v>
      </c>
      <c r="AA80" s="10">
        <v>12</v>
      </c>
    </row>
    <row r="81" spans="1:27" s="14" customFormat="1" ht="15">
      <c r="A81" s="1" t="s">
        <v>539</v>
      </c>
      <c r="B81" s="2" t="s">
        <v>540</v>
      </c>
      <c r="C81" s="8">
        <v>352</v>
      </c>
      <c r="D81" s="9">
        <v>281</v>
      </c>
      <c r="E81" s="9">
        <v>111</v>
      </c>
      <c r="F81" s="10">
        <v>88</v>
      </c>
      <c r="G81" s="87">
        <v>338</v>
      </c>
      <c r="H81" s="9">
        <v>290</v>
      </c>
      <c r="I81" s="9">
        <v>26</v>
      </c>
      <c r="J81" s="10">
        <v>23</v>
      </c>
      <c r="K81" s="8">
        <v>27</v>
      </c>
      <c r="L81" s="9">
        <v>20</v>
      </c>
      <c r="M81" s="9">
        <v>137</v>
      </c>
      <c r="N81" s="9">
        <v>111</v>
      </c>
      <c r="O81" s="9">
        <v>73</v>
      </c>
      <c r="P81" s="10">
        <v>69</v>
      </c>
      <c r="Q81" s="8">
        <v>245</v>
      </c>
      <c r="R81" s="9">
        <v>215</v>
      </c>
      <c r="S81" s="9">
        <v>137</v>
      </c>
      <c r="T81" s="9">
        <v>124</v>
      </c>
      <c r="U81" s="9">
        <v>139</v>
      </c>
      <c r="V81" s="9">
        <v>125</v>
      </c>
      <c r="W81" s="9">
        <v>11</v>
      </c>
      <c r="X81" s="10">
        <v>10</v>
      </c>
      <c r="Y81" s="8">
        <v>0</v>
      </c>
      <c r="Z81" s="9">
        <v>0</v>
      </c>
      <c r="AA81" s="10">
        <v>0</v>
      </c>
    </row>
    <row r="82" spans="1:27" s="14" customFormat="1" ht="15">
      <c r="A82" s="1" t="s">
        <v>481</v>
      </c>
      <c r="B82" s="2" t="s">
        <v>482</v>
      </c>
      <c r="C82" s="8">
        <v>201</v>
      </c>
      <c r="D82" s="9">
        <v>10</v>
      </c>
      <c r="E82" s="9">
        <v>10</v>
      </c>
      <c r="F82" s="10">
        <v>0</v>
      </c>
      <c r="G82" s="87">
        <v>337</v>
      </c>
      <c r="H82" s="9">
        <v>13</v>
      </c>
      <c r="I82" s="9">
        <v>2</v>
      </c>
      <c r="J82" s="10">
        <v>0</v>
      </c>
      <c r="K82" s="8">
        <v>16</v>
      </c>
      <c r="L82" s="9">
        <v>1</v>
      </c>
      <c r="M82" s="9">
        <v>147</v>
      </c>
      <c r="N82" s="9">
        <v>6</v>
      </c>
      <c r="O82" s="9">
        <v>159</v>
      </c>
      <c r="P82" s="10">
        <v>6</v>
      </c>
      <c r="Q82" s="8">
        <v>65</v>
      </c>
      <c r="R82" s="9">
        <v>1</v>
      </c>
      <c r="S82" s="9">
        <v>34</v>
      </c>
      <c r="T82" s="9">
        <v>0</v>
      </c>
      <c r="U82" s="9">
        <v>219</v>
      </c>
      <c r="V82" s="9">
        <v>9</v>
      </c>
      <c r="W82" s="9">
        <v>71</v>
      </c>
      <c r="X82" s="10">
        <v>8</v>
      </c>
      <c r="Y82" s="8">
        <v>86</v>
      </c>
      <c r="Z82" s="9">
        <v>25</v>
      </c>
      <c r="AA82" s="10">
        <v>5</v>
      </c>
    </row>
    <row r="83" spans="1:27" s="14" customFormat="1" ht="30">
      <c r="A83" s="1" t="s">
        <v>508</v>
      </c>
      <c r="B83" s="2" t="s">
        <v>509</v>
      </c>
      <c r="C83" s="8">
        <v>235</v>
      </c>
      <c r="D83" s="9">
        <v>103</v>
      </c>
      <c r="E83" s="9">
        <v>7</v>
      </c>
      <c r="F83" s="10">
        <v>5</v>
      </c>
      <c r="G83" s="87">
        <v>333</v>
      </c>
      <c r="H83" s="9">
        <v>167</v>
      </c>
      <c r="I83" s="9">
        <v>0</v>
      </c>
      <c r="J83" s="10">
        <v>0</v>
      </c>
      <c r="K83" s="8">
        <v>28</v>
      </c>
      <c r="L83" s="9">
        <v>6</v>
      </c>
      <c r="M83" s="9">
        <v>148</v>
      </c>
      <c r="N83" s="9">
        <v>79</v>
      </c>
      <c r="O83" s="9">
        <v>148</v>
      </c>
      <c r="P83" s="10">
        <v>76</v>
      </c>
      <c r="Q83" s="8">
        <v>74</v>
      </c>
      <c r="R83" s="9">
        <v>35</v>
      </c>
      <c r="S83" s="9">
        <v>31</v>
      </c>
      <c r="T83" s="9">
        <v>11</v>
      </c>
      <c r="U83" s="9">
        <v>201</v>
      </c>
      <c r="V83" s="9">
        <v>110</v>
      </c>
      <c r="W83" s="9">
        <v>93</v>
      </c>
      <c r="X83" s="10">
        <v>43</v>
      </c>
      <c r="Y83" s="8">
        <v>293</v>
      </c>
      <c r="Z83" s="9">
        <v>32</v>
      </c>
      <c r="AA83" s="10">
        <v>68</v>
      </c>
    </row>
    <row r="84" spans="1:27" s="14" customFormat="1" ht="30">
      <c r="A84" s="1" t="s">
        <v>483</v>
      </c>
      <c r="B84" s="2" t="s">
        <v>484</v>
      </c>
      <c r="C84" s="8">
        <v>207</v>
      </c>
      <c r="D84" s="9">
        <v>113</v>
      </c>
      <c r="E84" s="9">
        <v>4</v>
      </c>
      <c r="F84" s="10">
        <v>3</v>
      </c>
      <c r="G84" s="87">
        <v>329</v>
      </c>
      <c r="H84" s="9">
        <v>229</v>
      </c>
      <c r="I84" s="9">
        <v>0</v>
      </c>
      <c r="J84" s="10">
        <v>0</v>
      </c>
      <c r="K84" s="8">
        <v>36</v>
      </c>
      <c r="L84" s="9">
        <v>19</v>
      </c>
      <c r="M84" s="9">
        <v>124</v>
      </c>
      <c r="N84" s="9">
        <v>75</v>
      </c>
      <c r="O84" s="9">
        <v>164</v>
      </c>
      <c r="P84" s="10">
        <v>132</v>
      </c>
      <c r="Q84" s="8">
        <v>76</v>
      </c>
      <c r="R84" s="9">
        <v>46</v>
      </c>
      <c r="S84" s="9">
        <v>27</v>
      </c>
      <c r="T84" s="9">
        <v>13</v>
      </c>
      <c r="U84" s="9">
        <v>211</v>
      </c>
      <c r="V84" s="9">
        <v>164</v>
      </c>
      <c r="W84" s="9">
        <v>102</v>
      </c>
      <c r="X84" s="10">
        <v>79</v>
      </c>
      <c r="Y84" s="8">
        <v>234</v>
      </c>
      <c r="Z84" s="9">
        <v>1</v>
      </c>
      <c r="AA84" s="10">
        <v>120</v>
      </c>
    </row>
    <row r="85" spans="1:27" s="14" customFormat="1" ht="15">
      <c r="A85" s="1" t="s">
        <v>664</v>
      </c>
      <c r="B85" s="2" t="s">
        <v>665</v>
      </c>
      <c r="C85" s="8">
        <v>367</v>
      </c>
      <c r="D85" s="9">
        <v>258</v>
      </c>
      <c r="E85" s="9">
        <v>197</v>
      </c>
      <c r="F85" s="10">
        <v>150</v>
      </c>
      <c r="G85" s="87">
        <v>326</v>
      </c>
      <c r="H85" s="9">
        <v>238</v>
      </c>
      <c r="I85" s="9">
        <v>71</v>
      </c>
      <c r="J85" s="10">
        <v>59</v>
      </c>
      <c r="K85" s="8">
        <v>16</v>
      </c>
      <c r="L85" s="9">
        <v>8</v>
      </c>
      <c r="M85" s="9">
        <v>89</v>
      </c>
      <c r="N85" s="9">
        <v>59</v>
      </c>
      <c r="O85" s="9">
        <v>44</v>
      </c>
      <c r="P85" s="10">
        <v>36</v>
      </c>
      <c r="Q85" s="8">
        <v>278</v>
      </c>
      <c r="R85" s="9">
        <v>210</v>
      </c>
      <c r="S85" s="9">
        <v>216</v>
      </c>
      <c r="T85" s="9">
        <v>163</v>
      </c>
      <c r="U85" s="9">
        <v>107</v>
      </c>
      <c r="V85" s="9">
        <v>84</v>
      </c>
      <c r="W85" s="9">
        <v>4</v>
      </c>
      <c r="X85" s="10">
        <v>2</v>
      </c>
      <c r="Y85" s="8">
        <v>21</v>
      </c>
      <c r="Z85" s="9">
        <v>0</v>
      </c>
      <c r="AA85" s="10">
        <v>0</v>
      </c>
    </row>
    <row r="86" spans="1:27" s="14" customFormat="1" ht="15">
      <c r="A86" s="1" t="s">
        <v>530</v>
      </c>
      <c r="B86" s="2" t="s">
        <v>531</v>
      </c>
      <c r="C86" s="8">
        <v>183</v>
      </c>
      <c r="D86" s="9">
        <v>182</v>
      </c>
      <c r="E86" s="9">
        <v>27</v>
      </c>
      <c r="F86" s="10">
        <v>27</v>
      </c>
      <c r="G86" s="87">
        <v>323</v>
      </c>
      <c r="H86" s="9">
        <v>320</v>
      </c>
      <c r="I86" s="9">
        <v>10</v>
      </c>
      <c r="J86" s="10">
        <v>10</v>
      </c>
      <c r="K86" s="8">
        <v>28</v>
      </c>
      <c r="L86" s="9">
        <v>28</v>
      </c>
      <c r="M86" s="9">
        <v>150</v>
      </c>
      <c r="N86" s="9">
        <v>148</v>
      </c>
      <c r="O86" s="9">
        <v>123</v>
      </c>
      <c r="P86" s="10">
        <v>122</v>
      </c>
      <c r="Q86" s="8">
        <v>120</v>
      </c>
      <c r="R86" s="9">
        <v>120</v>
      </c>
      <c r="S86" s="9">
        <v>12</v>
      </c>
      <c r="T86" s="9">
        <v>12</v>
      </c>
      <c r="U86" s="9">
        <v>161</v>
      </c>
      <c r="V86" s="9">
        <v>160</v>
      </c>
      <c r="W86" s="9">
        <v>79</v>
      </c>
      <c r="X86" s="10">
        <v>77</v>
      </c>
      <c r="Y86" s="8">
        <v>173</v>
      </c>
      <c r="Z86" s="9">
        <v>74</v>
      </c>
      <c r="AA86" s="10">
        <v>21</v>
      </c>
    </row>
    <row r="87" spans="1:27" s="14" customFormat="1" ht="14.25" customHeight="1">
      <c r="A87" s="1" t="s">
        <v>475</v>
      </c>
      <c r="B87" s="2" t="s">
        <v>476</v>
      </c>
      <c r="C87" s="8">
        <v>146</v>
      </c>
      <c r="D87" s="9">
        <v>142</v>
      </c>
      <c r="E87" s="9">
        <v>3</v>
      </c>
      <c r="F87" s="10">
        <v>3</v>
      </c>
      <c r="G87" s="87">
        <v>319</v>
      </c>
      <c r="H87" s="9">
        <v>315</v>
      </c>
      <c r="I87" s="9">
        <v>1</v>
      </c>
      <c r="J87" s="10">
        <v>1</v>
      </c>
      <c r="K87" s="8">
        <v>17</v>
      </c>
      <c r="L87" s="9">
        <v>17</v>
      </c>
      <c r="M87" s="9">
        <v>110</v>
      </c>
      <c r="N87" s="9">
        <v>109</v>
      </c>
      <c r="O87" s="9">
        <v>136</v>
      </c>
      <c r="P87" s="10">
        <v>134</v>
      </c>
      <c r="Q87" s="8">
        <v>29</v>
      </c>
      <c r="R87" s="9">
        <v>29</v>
      </c>
      <c r="S87" s="9">
        <v>4</v>
      </c>
      <c r="T87" s="9">
        <v>4</v>
      </c>
      <c r="U87" s="9">
        <v>213</v>
      </c>
      <c r="V87" s="9">
        <v>210</v>
      </c>
      <c r="W87" s="9">
        <v>36</v>
      </c>
      <c r="X87" s="10">
        <v>34</v>
      </c>
      <c r="Y87" s="8">
        <v>4</v>
      </c>
      <c r="Z87" s="9">
        <v>1</v>
      </c>
      <c r="AA87" s="10">
        <v>0</v>
      </c>
    </row>
    <row r="88" spans="1:27" s="14" customFormat="1" ht="15">
      <c r="A88" s="1" t="s">
        <v>491</v>
      </c>
      <c r="B88" s="2" t="s">
        <v>492</v>
      </c>
      <c r="C88" s="8">
        <v>159</v>
      </c>
      <c r="D88" s="9">
        <v>74</v>
      </c>
      <c r="E88" s="9">
        <v>2</v>
      </c>
      <c r="F88" s="10">
        <v>1</v>
      </c>
      <c r="G88" s="87">
        <v>313</v>
      </c>
      <c r="H88" s="9">
        <v>175</v>
      </c>
      <c r="I88" s="9">
        <v>0</v>
      </c>
      <c r="J88" s="10">
        <v>0</v>
      </c>
      <c r="K88" s="8">
        <v>10</v>
      </c>
      <c r="L88" s="9">
        <v>2</v>
      </c>
      <c r="M88" s="9">
        <v>118</v>
      </c>
      <c r="N88" s="9">
        <v>56</v>
      </c>
      <c r="O88" s="9">
        <v>136</v>
      </c>
      <c r="P88" s="10">
        <v>81</v>
      </c>
      <c r="Q88" s="8">
        <v>8</v>
      </c>
      <c r="R88" s="9">
        <v>2</v>
      </c>
      <c r="S88" s="9">
        <v>5</v>
      </c>
      <c r="T88" s="9">
        <v>0</v>
      </c>
      <c r="U88" s="9">
        <v>217</v>
      </c>
      <c r="V88" s="9">
        <v>131</v>
      </c>
      <c r="W88" s="9">
        <v>131</v>
      </c>
      <c r="X88" s="10">
        <v>72</v>
      </c>
      <c r="Y88" s="8">
        <v>24</v>
      </c>
      <c r="Z88" s="9">
        <v>13</v>
      </c>
      <c r="AA88" s="10">
        <v>1</v>
      </c>
    </row>
    <row r="89" spans="1:27" s="14" customFormat="1" ht="15">
      <c r="A89" s="1" t="s">
        <v>497</v>
      </c>
      <c r="B89" s="2" t="s">
        <v>498</v>
      </c>
      <c r="C89" s="8">
        <v>140</v>
      </c>
      <c r="D89" s="9">
        <v>120</v>
      </c>
      <c r="E89" s="9">
        <v>0</v>
      </c>
      <c r="F89" s="10">
        <v>0</v>
      </c>
      <c r="G89" s="87">
        <v>313</v>
      </c>
      <c r="H89" s="9">
        <v>285</v>
      </c>
      <c r="I89" s="9">
        <v>0</v>
      </c>
      <c r="J89" s="10">
        <v>0</v>
      </c>
      <c r="K89" s="8">
        <v>14</v>
      </c>
      <c r="L89" s="9">
        <v>12</v>
      </c>
      <c r="M89" s="9">
        <v>123</v>
      </c>
      <c r="N89" s="9">
        <v>111</v>
      </c>
      <c r="O89" s="9">
        <v>176</v>
      </c>
      <c r="P89" s="10">
        <v>162</v>
      </c>
      <c r="Q89" s="8">
        <v>7</v>
      </c>
      <c r="R89" s="9">
        <v>7</v>
      </c>
      <c r="S89" s="9">
        <v>1</v>
      </c>
      <c r="T89" s="9">
        <v>1</v>
      </c>
      <c r="U89" s="9">
        <v>221</v>
      </c>
      <c r="V89" s="9">
        <v>203</v>
      </c>
      <c r="W89" s="9">
        <v>186</v>
      </c>
      <c r="X89" s="10">
        <v>178</v>
      </c>
      <c r="Y89" s="8">
        <v>253</v>
      </c>
      <c r="Z89" s="9">
        <v>73</v>
      </c>
      <c r="AA89" s="10">
        <v>22</v>
      </c>
    </row>
    <row r="90" spans="1:27" s="14" customFormat="1" ht="30">
      <c r="A90" s="1" t="s">
        <v>510</v>
      </c>
      <c r="B90" s="2" t="s">
        <v>511</v>
      </c>
      <c r="C90" s="8">
        <v>177</v>
      </c>
      <c r="D90" s="9">
        <v>82</v>
      </c>
      <c r="E90" s="9">
        <v>3</v>
      </c>
      <c r="F90" s="10">
        <v>2</v>
      </c>
      <c r="G90" s="87">
        <v>297</v>
      </c>
      <c r="H90" s="9">
        <v>124</v>
      </c>
      <c r="I90" s="9">
        <v>1</v>
      </c>
      <c r="J90" s="10">
        <v>1</v>
      </c>
      <c r="K90" s="8">
        <v>33</v>
      </c>
      <c r="L90" s="9">
        <v>16</v>
      </c>
      <c r="M90" s="9">
        <v>149</v>
      </c>
      <c r="N90" s="9">
        <v>59</v>
      </c>
      <c r="O90" s="9">
        <v>113</v>
      </c>
      <c r="P90" s="10">
        <v>48</v>
      </c>
      <c r="Q90" s="8">
        <v>11</v>
      </c>
      <c r="R90" s="9">
        <v>7</v>
      </c>
      <c r="S90" s="9">
        <v>3</v>
      </c>
      <c r="T90" s="9">
        <v>1</v>
      </c>
      <c r="U90" s="9">
        <v>134</v>
      </c>
      <c r="V90" s="9">
        <v>53</v>
      </c>
      <c r="W90" s="9">
        <v>129</v>
      </c>
      <c r="X90" s="10">
        <v>43</v>
      </c>
      <c r="Y90" s="8">
        <v>25</v>
      </c>
      <c r="Z90" s="9">
        <v>1</v>
      </c>
      <c r="AA90" s="10">
        <v>1</v>
      </c>
    </row>
    <row r="91" spans="1:27" s="14" customFormat="1" ht="15">
      <c r="A91" s="1" t="s">
        <v>512</v>
      </c>
      <c r="B91" s="2" t="s">
        <v>513</v>
      </c>
      <c r="C91" s="8">
        <v>148</v>
      </c>
      <c r="D91" s="9">
        <v>19</v>
      </c>
      <c r="E91" s="9">
        <v>1</v>
      </c>
      <c r="F91" s="10">
        <v>0</v>
      </c>
      <c r="G91" s="87">
        <v>294</v>
      </c>
      <c r="H91" s="9">
        <v>53</v>
      </c>
      <c r="I91" s="9">
        <v>1</v>
      </c>
      <c r="J91" s="10">
        <v>0</v>
      </c>
      <c r="K91" s="8">
        <v>20</v>
      </c>
      <c r="L91" s="9">
        <v>1</v>
      </c>
      <c r="M91" s="9">
        <v>128</v>
      </c>
      <c r="N91" s="9">
        <v>24</v>
      </c>
      <c r="O91" s="9">
        <v>145</v>
      </c>
      <c r="P91" s="10">
        <v>28</v>
      </c>
      <c r="Q91" s="8">
        <v>22</v>
      </c>
      <c r="R91" s="9">
        <v>6</v>
      </c>
      <c r="S91" s="9">
        <v>8</v>
      </c>
      <c r="T91" s="9">
        <v>1</v>
      </c>
      <c r="U91" s="9">
        <v>173</v>
      </c>
      <c r="V91" s="9">
        <v>32</v>
      </c>
      <c r="W91" s="9">
        <v>162</v>
      </c>
      <c r="X91" s="10">
        <v>30</v>
      </c>
      <c r="Y91" s="8">
        <v>320</v>
      </c>
      <c r="Z91" s="9">
        <v>96</v>
      </c>
      <c r="AA91" s="10">
        <v>19</v>
      </c>
    </row>
    <row r="92" spans="1:27" s="14" customFormat="1" ht="15">
      <c r="A92" s="1" t="s">
        <v>522</v>
      </c>
      <c r="B92" s="2" t="s">
        <v>523</v>
      </c>
      <c r="C92" s="8">
        <v>199</v>
      </c>
      <c r="D92" s="9">
        <v>142</v>
      </c>
      <c r="E92" s="9">
        <v>4</v>
      </c>
      <c r="F92" s="10">
        <v>2</v>
      </c>
      <c r="G92" s="87">
        <v>294</v>
      </c>
      <c r="H92" s="9">
        <v>234</v>
      </c>
      <c r="I92" s="9">
        <v>3</v>
      </c>
      <c r="J92" s="10">
        <v>3</v>
      </c>
      <c r="K92" s="8">
        <v>29</v>
      </c>
      <c r="L92" s="9">
        <v>22</v>
      </c>
      <c r="M92" s="9">
        <v>127</v>
      </c>
      <c r="N92" s="9">
        <v>100</v>
      </c>
      <c r="O92" s="9">
        <v>135</v>
      </c>
      <c r="P92" s="10">
        <v>110</v>
      </c>
      <c r="Q92" s="8">
        <v>61</v>
      </c>
      <c r="R92" s="9">
        <v>50</v>
      </c>
      <c r="S92" s="9">
        <v>12</v>
      </c>
      <c r="T92" s="9">
        <v>9</v>
      </c>
      <c r="U92" s="9">
        <v>166</v>
      </c>
      <c r="V92" s="9">
        <v>135</v>
      </c>
      <c r="W92" s="9">
        <v>64</v>
      </c>
      <c r="X92" s="10">
        <v>51</v>
      </c>
      <c r="Y92" s="8">
        <v>234</v>
      </c>
      <c r="Z92" s="9">
        <v>41</v>
      </c>
      <c r="AA92" s="10">
        <v>8</v>
      </c>
    </row>
    <row r="93" spans="1:27" s="14" customFormat="1" ht="15">
      <c r="A93" s="1" t="s">
        <v>514</v>
      </c>
      <c r="B93" s="2" t="s">
        <v>515</v>
      </c>
      <c r="C93" s="8">
        <v>226</v>
      </c>
      <c r="D93" s="9">
        <v>0</v>
      </c>
      <c r="E93" s="9">
        <v>3</v>
      </c>
      <c r="F93" s="10">
        <v>0</v>
      </c>
      <c r="G93" s="87">
        <v>292</v>
      </c>
      <c r="H93" s="9">
        <v>1</v>
      </c>
      <c r="I93" s="9">
        <v>1</v>
      </c>
      <c r="J93" s="10">
        <v>0</v>
      </c>
      <c r="K93" s="8">
        <v>17</v>
      </c>
      <c r="L93" s="9">
        <v>0</v>
      </c>
      <c r="M93" s="9">
        <v>147</v>
      </c>
      <c r="N93" s="9">
        <v>1</v>
      </c>
      <c r="O93" s="9">
        <v>125</v>
      </c>
      <c r="P93" s="10">
        <v>0</v>
      </c>
      <c r="Q93" s="8">
        <v>48</v>
      </c>
      <c r="R93" s="9">
        <v>0</v>
      </c>
      <c r="S93" s="9">
        <v>12</v>
      </c>
      <c r="T93" s="9">
        <v>0</v>
      </c>
      <c r="U93" s="9">
        <v>175</v>
      </c>
      <c r="V93" s="9">
        <v>0</v>
      </c>
      <c r="W93" s="9">
        <v>93</v>
      </c>
      <c r="X93" s="10">
        <v>1</v>
      </c>
      <c r="Y93" s="8">
        <v>563</v>
      </c>
      <c r="Z93" s="9">
        <v>107</v>
      </c>
      <c r="AA93" s="10">
        <v>76</v>
      </c>
    </row>
    <row r="94" spans="1:27" s="14" customFormat="1" ht="30">
      <c r="A94" s="1" t="s">
        <v>818</v>
      </c>
      <c r="B94" s="2" t="s">
        <v>819</v>
      </c>
      <c r="C94" s="8">
        <v>318</v>
      </c>
      <c r="D94" s="9">
        <v>239</v>
      </c>
      <c r="E94" s="9">
        <v>13</v>
      </c>
      <c r="F94" s="10">
        <v>11</v>
      </c>
      <c r="G94" s="87">
        <v>287</v>
      </c>
      <c r="H94" s="9">
        <v>225</v>
      </c>
      <c r="I94" s="9">
        <v>4</v>
      </c>
      <c r="J94" s="10">
        <v>3</v>
      </c>
      <c r="K94" s="8">
        <v>75</v>
      </c>
      <c r="L94" s="9">
        <v>57</v>
      </c>
      <c r="M94" s="9">
        <v>173</v>
      </c>
      <c r="N94" s="9">
        <v>134</v>
      </c>
      <c r="O94" s="9">
        <v>39</v>
      </c>
      <c r="P94" s="10">
        <v>34</v>
      </c>
      <c r="Q94" s="8">
        <v>90</v>
      </c>
      <c r="R94" s="9">
        <v>73</v>
      </c>
      <c r="S94" s="9">
        <v>35</v>
      </c>
      <c r="T94" s="9">
        <v>29</v>
      </c>
      <c r="U94" s="9">
        <v>67</v>
      </c>
      <c r="V94" s="9">
        <v>54</v>
      </c>
      <c r="W94" s="9">
        <v>51</v>
      </c>
      <c r="X94" s="10">
        <v>36</v>
      </c>
      <c r="Y94" s="8">
        <v>383</v>
      </c>
      <c r="Z94" s="9">
        <v>25</v>
      </c>
      <c r="AA94" s="10">
        <v>163</v>
      </c>
    </row>
    <row r="95" spans="1:27" s="14" customFormat="1" ht="15">
      <c r="A95" s="1" t="s">
        <v>499</v>
      </c>
      <c r="B95" s="2" t="s">
        <v>500</v>
      </c>
      <c r="C95" s="8">
        <v>253</v>
      </c>
      <c r="D95" s="9">
        <v>0</v>
      </c>
      <c r="E95" s="9">
        <v>7</v>
      </c>
      <c r="F95" s="10">
        <v>0</v>
      </c>
      <c r="G95" s="87">
        <v>286</v>
      </c>
      <c r="H95" s="9">
        <v>0</v>
      </c>
      <c r="I95" s="9">
        <v>0</v>
      </c>
      <c r="J95" s="10">
        <v>0</v>
      </c>
      <c r="K95" s="8">
        <v>29</v>
      </c>
      <c r="L95" s="9">
        <v>0</v>
      </c>
      <c r="M95" s="9">
        <v>141</v>
      </c>
      <c r="N95" s="9">
        <v>0</v>
      </c>
      <c r="O95" s="9">
        <v>94</v>
      </c>
      <c r="P95" s="10">
        <v>0</v>
      </c>
      <c r="Q95" s="8">
        <v>98</v>
      </c>
      <c r="R95" s="9">
        <v>0</v>
      </c>
      <c r="S95" s="9">
        <v>52</v>
      </c>
      <c r="T95" s="9">
        <v>0</v>
      </c>
      <c r="U95" s="9">
        <v>154</v>
      </c>
      <c r="V95" s="9">
        <v>0</v>
      </c>
      <c r="W95" s="9">
        <v>118</v>
      </c>
      <c r="X95" s="10">
        <v>0</v>
      </c>
      <c r="Y95" s="8">
        <v>243</v>
      </c>
      <c r="Z95" s="9">
        <v>58</v>
      </c>
      <c r="AA95" s="10">
        <v>42</v>
      </c>
    </row>
    <row r="96" spans="1:27" s="14" customFormat="1" ht="15">
      <c r="A96" s="1" t="s">
        <v>502</v>
      </c>
      <c r="B96" s="2" t="s">
        <v>503</v>
      </c>
      <c r="C96" s="8">
        <v>143</v>
      </c>
      <c r="D96" s="9">
        <v>104</v>
      </c>
      <c r="E96" s="9">
        <v>4</v>
      </c>
      <c r="F96" s="10">
        <v>3</v>
      </c>
      <c r="G96" s="87">
        <v>280</v>
      </c>
      <c r="H96" s="9">
        <v>205</v>
      </c>
      <c r="I96" s="9">
        <v>4</v>
      </c>
      <c r="J96" s="10">
        <v>3</v>
      </c>
      <c r="K96" s="8">
        <v>14</v>
      </c>
      <c r="L96" s="9">
        <v>12</v>
      </c>
      <c r="M96" s="9">
        <v>95</v>
      </c>
      <c r="N96" s="9">
        <v>69</v>
      </c>
      <c r="O96" s="9">
        <v>129</v>
      </c>
      <c r="P96" s="10">
        <v>99</v>
      </c>
      <c r="Q96" s="8">
        <v>28</v>
      </c>
      <c r="R96" s="9">
        <v>11</v>
      </c>
      <c r="S96" s="9">
        <v>6</v>
      </c>
      <c r="T96" s="9">
        <v>1</v>
      </c>
      <c r="U96" s="9">
        <v>188</v>
      </c>
      <c r="V96" s="9">
        <v>138</v>
      </c>
      <c r="W96" s="9">
        <v>85</v>
      </c>
      <c r="X96" s="10">
        <v>59</v>
      </c>
      <c r="Y96" s="8">
        <v>6</v>
      </c>
      <c r="Z96" s="9">
        <v>0</v>
      </c>
      <c r="AA96" s="10">
        <v>0</v>
      </c>
    </row>
    <row r="97" spans="1:27" s="14" customFormat="1" ht="30" customHeight="1">
      <c r="A97" s="1" t="s">
        <v>495</v>
      </c>
      <c r="B97" s="2" t="s">
        <v>496</v>
      </c>
      <c r="C97" s="8">
        <v>127</v>
      </c>
      <c r="D97" s="9">
        <v>120</v>
      </c>
      <c r="E97" s="9">
        <v>0</v>
      </c>
      <c r="F97" s="10">
        <v>0</v>
      </c>
      <c r="G97" s="87">
        <v>279</v>
      </c>
      <c r="H97" s="9">
        <v>272</v>
      </c>
      <c r="I97" s="9">
        <v>1</v>
      </c>
      <c r="J97" s="10">
        <v>1</v>
      </c>
      <c r="K97" s="8">
        <v>11</v>
      </c>
      <c r="L97" s="9">
        <v>10</v>
      </c>
      <c r="M97" s="9">
        <v>88</v>
      </c>
      <c r="N97" s="9">
        <v>87</v>
      </c>
      <c r="O97" s="9">
        <v>145</v>
      </c>
      <c r="P97" s="10">
        <v>140</v>
      </c>
      <c r="Q97" s="8">
        <v>1</v>
      </c>
      <c r="R97" s="9">
        <v>0</v>
      </c>
      <c r="S97" s="9">
        <v>0</v>
      </c>
      <c r="T97" s="9">
        <v>0</v>
      </c>
      <c r="U97" s="9">
        <v>210</v>
      </c>
      <c r="V97" s="9">
        <v>204</v>
      </c>
      <c r="W97" s="9">
        <v>121</v>
      </c>
      <c r="X97" s="10">
        <v>117</v>
      </c>
      <c r="Y97" s="8">
        <v>23</v>
      </c>
      <c r="Z97" s="9">
        <v>4</v>
      </c>
      <c r="AA97" s="10">
        <v>0</v>
      </c>
    </row>
    <row r="98" spans="1:27" s="14" customFormat="1" ht="15">
      <c r="A98" s="1" t="s">
        <v>561</v>
      </c>
      <c r="B98" s="2" t="s">
        <v>562</v>
      </c>
      <c r="C98" s="8">
        <v>183</v>
      </c>
      <c r="D98" s="9">
        <v>151</v>
      </c>
      <c r="E98" s="9">
        <v>12</v>
      </c>
      <c r="F98" s="10">
        <v>8</v>
      </c>
      <c r="G98" s="87">
        <v>274</v>
      </c>
      <c r="H98" s="9">
        <v>230</v>
      </c>
      <c r="I98" s="9">
        <v>9</v>
      </c>
      <c r="J98" s="10">
        <v>7</v>
      </c>
      <c r="K98" s="8">
        <v>52</v>
      </c>
      <c r="L98" s="9">
        <v>49</v>
      </c>
      <c r="M98" s="9">
        <v>109</v>
      </c>
      <c r="N98" s="9">
        <v>90</v>
      </c>
      <c r="O98" s="9">
        <v>83</v>
      </c>
      <c r="P98" s="10">
        <v>68</v>
      </c>
      <c r="Q98" s="8">
        <v>67</v>
      </c>
      <c r="R98" s="9">
        <v>55</v>
      </c>
      <c r="S98" s="9">
        <v>12</v>
      </c>
      <c r="T98" s="9">
        <v>11</v>
      </c>
      <c r="U98" s="9">
        <v>129</v>
      </c>
      <c r="V98" s="9">
        <v>104</v>
      </c>
      <c r="W98" s="9">
        <v>38</v>
      </c>
      <c r="X98" s="10">
        <v>31</v>
      </c>
      <c r="Y98" s="8">
        <v>114</v>
      </c>
      <c r="Z98" s="9">
        <v>3</v>
      </c>
      <c r="AA98" s="10">
        <v>2</v>
      </c>
    </row>
    <row r="99" spans="1:27" s="14" customFormat="1" ht="15">
      <c r="A99" s="1" t="s">
        <v>518</v>
      </c>
      <c r="B99" s="2" t="s">
        <v>519</v>
      </c>
      <c r="C99" s="8">
        <v>139</v>
      </c>
      <c r="D99" s="9">
        <v>133</v>
      </c>
      <c r="E99" s="9">
        <v>17</v>
      </c>
      <c r="F99" s="10">
        <v>16</v>
      </c>
      <c r="G99" s="87">
        <v>266</v>
      </c>
      <c r="H99" s="9">
        <v>261</v>
      </c>
      <c r="I99" s="9">
        <v>2</v>
      </c>
      <c r="J99" s="10">
        <v>2</v>
      </c>
      <c r="K99" s="8">
        <v>21</v>
      </c>
      <c r="L99" s="9">
        <v>20</v>
      </c>
      <c r="M99" s="9">
        <v>106</v>
      </c>
      <c r="N99" s="9">
        <v>103</v>
      </c>
      <c r="O99" s="9">
        <v>122</v>
      </c>
      <c r="P99" s="10">
        <v>121</v>
      </c>
      <c r="Q99" s="8">
        <v>21</v>
      </c>
      <c r="R99" s="9">
        <v>19</v>
      </c>
      <c r="S99" s="9">
        <v>7</v>
      </c>
      <c r="T99" s="9">
        <v>7</v>
      </c>
      <c r="U99" s="9">
        <v>153</v>
      </c>
      <c r="V99" s="9">
        <v>152</v>
      </c>
      <c r="W99" s="9">
        <v>131</v>
      </c>
      <c r="X99" s="10">
        <v>130</v>
      </c>
      <c r="Y99" s="8">
        <v>139</v>
      </c>
      <c r="Z99" s="9">
        <v>23</v>
      </c>
      <c r="AA99" s="10">
        <v>44</v>
      </c>
    </row>
    <row r="100" spans="1:27" s="14" customFormat="1" ht="15">
      <c r="A100" s="1" t="s">
        <v>526</v>
      </c>
      <c r="B100" s="2" t="s">
        <v>527</v>
      </c>
      <c r="C100" s="8">
        <v>185</v>
      </c>
      <c r="D100" s="9">
        <v>0</v>
      </c>
      <c r="E100" s="9">
        <v>1</v>
      </c>
      <c r="F100" s="10">
        <v>0</v>
      </c>
      <c r="G100" s="87">
        <v>260</v>
      </c>
      <c r="H100" s="9">
        <v>0</v>
      </c>
      <c r="I100" s="9">
        <v>2</v>
      </c>
      <c r="J100" s="10">
        <v>0</v>
      </c>
      <c r="K100" s="8">
        <v>19</v>
      </c>
      <c r="L100" s="9">
        <v>0</v>
      </c>
      <c r="M100" s="9">
        <v>123</v>
      </c>
      <c r="N100" s="9">
        <v>0</v>
      </c>
      <c r="O100" s="9">
        <v>106</v>
      </c>
      <c r="P100" s="10">
        <v>0</v>
      </c>
      <c r="Q100" s="8">
        <v>54</v>
      </c>
      <c r="R100" s="9">
        <v>0</v>
      </c>
      <c r="S100" s="9">
        <v>14</v>
      </c>
      <c r="T100" s="9">
        <v>0</v>
      </c>
      <c r="U100" s="9">
        <v>158</v>
      </c>
      <c r="V100" s="9">
        <v>0</v>
      </c>
      <c r="W100" s="9">
        <v>105</v>
      </c>
      <c r="X100" s="10">
        <v>0</v>
      </c>
      <c r="Y100" s="8">
        <v>339</v>
      </c>
      <c r="Z100" s="9">
        <v>70</v>
      </c>
      <c r="AA100" s="10">
        <v>39</v>
      </c>
    </row>
    <row r="101" spans="1:27" s="14" customFormat="1" ht="30">
      <c r="A101" s="1" t="s">
        <v>520</v>
      </c>
      <c r="B101" s="2" t="s">
        <v>521</v>
      </c>
      <c r="C101" s="8">
        <v>146</v>
      </c>
      <c r="D101" s="9">
        <v>116</v>
      </c>
      <c r="E101" s="9">
        <v>5</v>
      </c>
      <c r="F101" s="10">
        <v>4</v>
      </c>
      <c r="G101" s="87">
        <v>257</v>
      </c>
      <c r="H101" s="9">
        <v>205</v>
      </c>
      <c r="I101" s="9">
        <v>2</v>
      </c>
      <c r="J101" s="10">
        <v>2</v>
      </c>
      <c r="K101" s="8">
        <v>10</v>
      </c>
      <c r="L101" s="9">
        <v>8</v>
      </c>
      <c r="M101" s="9">
        <v>116</v>
      </c>
      <c r="N101" s="9">
        <v>95</v>
      </c>
      <c r="O101" s="9">
        <v>127</v>
      </c>
      <c r="P101" s="10">
        <v>98</v>
      </c>
      <c r="Q101" s="8">
        <v>51</v>
      </c>
      <c r="R101" s="9">
        <v>46</v>
      </c>
      <c r="S101" s="9">
        <v>9</v>
      </c>
      <c r="T101" s="9">
        <v>9</v>
      </c>
      <c r="U101" s="9">
        <v>151</v>
      </c>
      <c r="V101" s="9">
        <v>116</v>
      </c>
      <c r="W101" s="9">
        <v>71</v>
      </c>
      <c r="X101" s="10">
        <v>52</v>
      </c>
      <c r="Y101" s="8">
        <v>341</v>
      </c>
      <c r="Z101" s="9">
        <v>170</v>
      </c>
      <c r="AA101" s="10">
        <v>11</v>
      </c>
    </row>
    <row r="102" spans="1:27" s="14" customFormat="1" ht="15">
      <c r="A102" s="1" t="s">
        <v>536</v>
      </c>
      <c r="B102" s="2" t="s">
        <v>537</v>
      </c>
      <c r="C102" s="8">
        <v>133</v>
      </c>
      <c r="D102" s="9">
        <v>0</v>
      </c>
      <c r="E102" s="9">
        <v>0</v>
      </c>
      <c r="F102" s="10">
        <v>0</v>
      </c>
      <c r="G102" s="87">
        <v>257</v>
      </c>
      <c r="H102" s="9">
        <v>0</v>
      </c>
      <c r="I102" s="9">
        <v>0</v>
      </c>
      <c r="J102" s="10">
        <v>0</v>
      </c>
      <c r="K102" s="8">
        <v>16</v>
      </c>
      <c r="L102" s="9">
        <v>0</v>
      </c>
      <c r="M102" s="9">
        <v>109</v>
      </c>
      <c r="N102" s="9">
        <v>0</v>
      </c>
      <c r="O102" s="9">
        <v>130</v>
      </c>
      <c r="P102" s="10">
        <v>0</v>
      </c>
      <c r="Q102" s="8">
        <v>7</v>
      </c>
      <c r="R102" s="9">
        <v>0</v>
      </c>
      <c r="S102" s="9">
        <v>2</v>
      </c>
      <c r="T102" s="9">
        <v>0</v>
      </c>
      <c r="U102" s="9">
        <v>166</v>
      </c>
      <c r="V102" s="9">
        <v>0</v>
      </c>
      <c r="W102" s="9">
        <v>170</v>
      </c>
      <c r="X102" s="10">
        <v>0</v>
      </c>
      <c r="Y102" s="8">
        <v>1145</v>
      </c>
      <c r="Z102" s="9">
        <v>16</v>
      </c>
      <c r="AA102" s="10">
        <v>16</v>
      </c>
    </row>
    <row r="103" spans="1:27" s="14" customFormat="1" ht="32.25" customHeight="1">
      <c r="A103" s="1" t="s">
        <v>591</v>
      </c>
      <c r="B103" s="2" t="s">
        <v>592</v>
      </c>
      <c r="C103" s="8">
        <v>199</v>
      </c>
      <c r="D103" s="9">
        <v>142</v>
      </c>
      <c r="E103" s="9">
        <v>4</v>
      </c>
      <c r="F103" s="10">
        <v>4</v>
      </c>
      <c r="G103" s="87">
        <v>257</v>
      </c>
      <c r="H103" s="9">
        <v>205</v>
      </c>
      <c r="I103" s="9">
        <v>2</v>
      </c>
      <c r="J103" s="10">
        <v>2</v>
      </c>
      <c r="K103" s="8">
        <v>35</v>
      </c>
      <c r="L103" s="9">
        <v>23</v>
      </c>
      <c r="M103" s="9">
        <v>129</v>
      </c>
      <c r="N103" s="9">
        <v>102</v>
      </c>
      <c r="O103" s="9">
        <v>91</v>
      </c>
      <c r="P103" s="10">
        <v>78</v>
      </c>
      <c r="Q103" s="8">
        <v>58</v>
      </c>
      <c r="R103" s="9">
        <v>50</v>
      </c>
      <c r="S103" s="9">
        <v>22</v>
      </c>
      <c r="T103" s="9">
        <v>20</v>
      </c>
      <c r="U103" s="9">
        <v>131</v>
      </c>
      <c r="V103" s="9">
        <v>107</v>
      </c>
      <c r="W103" s="9">
        <v>90</v>
      </c>
      <c r="X103" s="10">
        <v>71</v>
      </c>
      <c r="Y103" s="8">
        <v>665</v>
      </c>
      <c r="Z103" s="9">
        <v>69</v>
      </c>
      <c r="AA103" s="10">
        <v>127</v>
      </c>
    </row>
    <row r="104" spans="1:27" s="14" customFormat="1" ht="15">
      <c r="A104" s="1" t="s">
        <v>569</v>
      </c>
      <c r="B104" s="2" t="s">
        <v>570</v>
      </c>
      <c r="C104" s="8">
        <v>173</v>
      </c>
      <c r="D104" s="9">
        <v>172</v>
      </c>
      <c r="E104" s="9">
        <v>13</v>
      </c>
      <c r="F104" s="10">
        <v>13</v>
      </c>
      <c r="G104" s="87">
        <v>255</v>
      </c>
      <c r="H104" s="9">
        <v>254</v>
      </c>
      <c r="I104" s="9">
        <v>4</v>
      </c>
      <c r="J104" s="10">
        <v>4</v>
      </c>
      <c r="K104" s="8">
        <v>31</v>
      </c>
      <c r="L104" s="9">
        <v>30</v>
      </c>
      <c r="M104" s="9">
        <v>109</v>
      </c>
      <c r="N104" s="9">
        <v>109</v>
      </c>
      <c r="O104" s="9">
        <v>100</v>
      </c>
      <c r="P104" s="10">
        <v>100</v>
      </c>
      <c r="Q104" s="8">
        <v>60</v>
      </c>
      <c r="R104" s="9">
        <v>60</v>
      </c>
      <c r="S104" s="9">
        <v>11</v>
      </c>
      <c r="T104" s="9">
        <v>11</v>
      </c>
      <c r="U104" s="9">
        <v>140</v>
      </c>
      <c r="V104" s="9">
        <v>140</v>
      </c>
      <c r="W104" s="9">
        <v>18</v>
      </c>
      <c r="X104" s="10">
        <v>17</v>
      </c>
      <c r="Y104" s="8">
        <v>255</v>
      </c>
      <c r="Z104" s="9">
        <v>163</v>
      </c>
      <c r="AA104" s="10">
        <v>14</v>
      </c>
    </row>
    <row r="105" spans="1:27" s="14" customFormat="1" ht="15.75" customHeight="1">
      <c r="A105" s="1" t="s">
        <v>551</v>
      </c>
      <c r="B105" s="2" t="s">
        <v>552</v>
      </c>
      <c r="C105" s="8">
        <v>83</v>
      </c>
      <c r="D105" s="9">
        <v>74</v>
      </c>
      <c r="E105" s="9">
        <v>1</v>
      </c>
      <c r="F105" s="10">
        <v>1</v>
      </c>
      <c r="G105" s="87">
        <v>252</v>
      </c>
      <c r="H105" s="9">
        <v>227</v>
      </c>
      <c r="I105" s="9">
        <v>0</v>
      </c>
      <c r="J105" s="10">
        <v>0</v>
      </c>
      <c r="K105" s="8">
        <v>6</v>
      </c>
      <c r="L105" s="9">
        <v>4</v>
      </c>
      <c r="M105" s="9">
        <v>86</v>
      </c>
      <c r="N105" s="9">
        <v>77</v>
      </c>
      <c r="O105" s="9">
        <v>159</v>
      </c>
      <c r="P105" s="10">
        <v>145</v>
      </c>
      <c r="Q105" s="8">
        <v>15</v>
      </c>
      <c r="R105" s="9">
        <v>15</v>
      </c>
      <c r="S105" s="9">
        <v>5</v>
      </c>
      <c r="T105" s="9">
        <v>5</v>
      </c>
      <c r="U105" s="9">
        <v>189</v>
      </c>
      <c r="V105" s="9">
        <v>170</v>
      </c>
      <c r="W105" s="9">
        <v>93</v>
      </c>
      <c r="X105" s="10">
        <v>78</v>
      </c>
      <c r="Y105" s="8">
        <v>156</v>
      </c>
      <c r="Z105" s="9">
        <v>19</v>
      </c>
      <c r="AA105" s="10">
        <v>1</v>
      </c>
    </row>
    <row r="106" spans="1:27" s="14" customFormat="1" ht="30">
      <c r="A106" s="1" t="s">
        <v>605</v>
      </c>
      <c r="B106" s="2" t="s">
        <v>1980</v>
      </c>
      <c r="C106" s="8">
        <v>234</v>
      </c>
      <c r="D106" s="9">
        <v>164</v>
      </c>
      <c r="E106" s="9">
        <v>45</v>
      </c>
      <c r="F106" s="10">
        <v>33</v>
      </c>
      <c r="G106" s="87">
        <v>251</v>
      </c>
      <c r="H106" s="9">
        <v>183</v>
      </c>
      <c r="I106" s="9">
        <v>14</v>
      </c>
      <c r="J106" s="10">
        <v>8</v>
      </c>
      <c r="K106" s="8">
        <v>35</v>
      </c>
      <c r="L106" s="9">
        <v>24</v>
      </c>
      <c r="M106" s="9">
        <v>126</v>
      </c>
      <c r="N106" s="9">
        <v>97</v>
      </c>
      <c r="O106" s="9">
        <v>54</v>
      </c>
      <c r="P106" s="10">
        <v>43</v>
      </c>
      <c r="Q106" s="8">
        <v>94</v>
      </c>
      <c r="R106" s="9">
        <v>72</v>
      </c>
      <c r="S106" s="9">
        <v>19</v>
      </c>
      <c r="T106" s="9">
        <v>14</v>
      </c>
      <c r="U106" s="9">
        <v>101</v>
      </c>
      <c r="V106" s="9">
        <v>73</v>
      </c>
      <c r="W106" s="9">
        <v>38</v>
      </c>
      <c r="X106" s="10">
        <v>20</v>
      </c>
      <c r="Y106" s="8">
        <v>26</v>
      </c>
      <c r="Z106" s="9">
        <v>6</v>
      </c>
      <c r="AA106" s="10">
        <v>3</v>
      </c>
    </row>
    <row r="107" spans="1:27" s="14" customFormat="1" ht="30">
      <c r="A107" s="1" t="s">
        <v>545</v>
      </c>
      <c r="B107" s="2" t="s">
        <v>546</v>
      </c>
      <c r="C107" s="8">
        <v>227</v>
      </c>
      <c r="D107" s="9">
        <v>2</v>
      </c>
      <c r="E107" s="9">
        <v>4</v>
      </c>
      <c r="F107" s="10">
        <v>0</v>
      </c>
      <c r="G107" s="87">
        <v>249</v>
      </c>
      <c r="H107" s="9">
        <v>10</v>
      </c>
      <c r="I107" s="9">
        <v>0</v>
      </c>
      <c r="J107" s="10">
        <v>0</v>
      </c>
      <c r="K107" s="8">
        <v>28</v>
      </c>
      <c r="L107" s="9">
        <v>0</v>
      </c>
      <c r="M107" s="9">
        <v>123</v>
      </c>
      <c r="N107" s="9">
        <v>3</v>
      </c>
      <c r="O107" s="9">
        <v>97</v>
      </c>
      <c r="P107" s="10">
        <v>7</v>
      </c>
      <c r="Q107" s="8">
        <v>46</v>
      </c>
      <c r="R107" s="9">
        <v>5</v>
      </c>
      <c r="S107" s="9">
        <v>17</v>
      </c>
      <c r="T107" s="9">
        <v>3</v>
      </c>
      <c r="U107" s="9">
        <v>134</v>
      </c>
      <c r="V107" s="9">
        <v>7</v>
      </c>
      <c r="W107" s="9">
        <v>86</v>
      </c>
      <c r="X107" s="10">
        <v>2</v>
      </c>
      <c r="Y107" s="8">
        <v>676</v>
      </c>
      <c r="Z107" s="9">
        <v>68</v>
      </c>
      <c r="AA107" s="10">
        <v>144</v>
      </c>
    </row>
    <row r="108" spans="1:27" s="14" customFormat="1" ht="30">
      <c r="A108" s="1" t="s">
        <v>571</v>
      </c>
      <c r="B108" s="2" t="s">
        <v>572</v>
      </c>
      <c r="C108" s="8">
        <v>261</v>
      </c>
      <c r="D108" s="9">
        <v>147</v>
      </c>
      <c r="E108" s="9">
        <v>59</v>
      </c>
      <c r="F108" s="10">
        <v>36</v>
      </c>
      <c r="G108" s="87">
        <v>247</v>
      </c>
      <c r="H108" s="9">
        <v>131</v>
      </c>
      <c r="I108" s="9">
        <v>17</v>
      </c>
      <c r="J108" s="10">
        <v>13</v>
      </c>
      <c r="K108" s="8">
        <v>26</v>
      </c>
      <c r="L108" s="9">
        <v>14</v>
      </c>
      <c r="M108" s="9">
        <v>114</v>
      </c>
      <c r="N108" s="9">
        <v>57</v>
      </c>
      <c r="O108" s="9">
        <v>52</v>
      </c>
      <c r="P108" s="10">
        <v>26</v>
      </c>
      <c r="Q108" s="8">
        <v>103</v>
      </c>
      <c r="R108" s="9">
        <v>60</v>
      </c>
      <c r="S108" s="9">
        <v>10</v>
      </c>
      <c r="T108" s="9">
        <v>9</v>
      </c>
      <c r="U108" s="9">
        <v>92</v>
      </c>
      <c r="V108" s="9">
        <v>45</v>
      </c>
      <c r="W108" s="9">
        <v>14</v>
      </c>
      <c r="X108" s="10">
        <v>5</v>
      </c>
      <c r="Y108" s="8">
        <v>7</v>
      </c>
      <c r="Z108" s="9">
        <v>4</v>
      </c>
      <c r="AA108" s="10">
        <v>1</v>
      </c>
    </row>
    <row r="109" spans="1:27" s="14" customFormat="1" ht="30">
      <c r="A109" s="1" t="s">
        <v>538</v>
      </c>
      <c r="B109" s="2" t="s">
        <v>1981</v>
      </c>
      <c r="C109" s="8">
        <v>131</v>
      </c>
      <c r="D109" s="9">
        <v>18</v>
      </c>
      <c r="E109" s="9">
        <v>0</v>
      </c>
      <c r="F109" s="10">
        <v>0</v>
      </c>
      <c r="G109" s="87">
        <v>243</v>
      </c>
      <c r="H109" s="9">
        <v>43</v>
      </c>
      <c r="I109" s="9">
        <v>0</v>
      </c>
      <c r="J109" s="10">
        <v>0</v>
      </c>
      <c r="K109" s="8">
        <v>16</v>
      </c>
      <c r="L109" s="9">
        <v>2</v>
      </c>
      <c r="M109" s="9">
        <v>102</v>
      </c>
      <c r="N109" s="9">
        <v>13</v>
      </c>
      <c r="O109" s="9">
        <v>116</v>
      </c>
      <c r="P109" s="10">
        <v>24</v>
      </c>
      <c r="Q109" s="8">
        <v>11</v>
      </c>
      <c r="R109" s="9">
        <v>0</v>
      </c>
      <c r="S109" s="9">
        <v>4</v>
      </c>
      <c r="T109" s="9">
        <v>0</v>
      </c>
      <c r="U109" s="9">
        <v>157</v>
      </c>
      <c r="V109" s="9">
        <v>32</v>
      </c>
      <c r="W109" s="9">
        <v>123</v>
      </c>
      <c r="X109" s="10">
        <v>20</v>
      </c>
      <c r="Y109" s="8">
        <v>27</v>
      </c>
      <c r="Z109" s="9">
        <v>5</v>
      </c>
      <c r="AA109" s="10">
        <v>2</v>
      </c>
    </row>
    <row r="110" spans="1:27" s="14" customFormat="1" ht="15">
      <c r="A110" s="1" t="s">
        <v>532</v>
      </c>
      <c r="B110" s="2" t="s">
        <v>533</v>
      </c>
      <c r="C110" s="8">
        <v>168</v>
      </c>
      <c r="D110" s="9">
        <v>167</v>
      </c>
      <c r="E110" s="9">
        <v>26</v>
      </c>
      <c r="F110" s="10">
        <v>26</v>
      </c>
      <c r="G110" s="87">
        <v>240</v>
      </c>
      <c r="H110" s="9">
        <v>233</v>
      </c>
      <c r="I110" s="9">
        <v>12</v>
      </c>
      <c r="J110" s="10">
        <v>12</v>
      </c>
      <c r="K110" s="8">
        <v>31</v>
      </c>
      <c r="L110" s="9">
        <v>31</v>
      </c>
      <c r="M110" s="9">
        <v>92</v>
      </c>
      <c r="N110" s="9">
        <v>90</v>
      </c>
      <c r="O110" s="9">
        <v>95</v>
      </c>
      <c r="P110" s="10">
        <v>90</v>
      </c>
      <c r="Q110" s="8">
        <v>65</v>
      </c>
      <c r="R110" s="9">
        <v>65</v>
      </c>
      <c r="S110" s="9">
        <v>9</v>
      </c>
      <c r="T110" s="9">
        <v>9</v>
      </c>
      <c r="U110" s="9">
        <v>132</v>
      </c>
      <c r="V110" s="9">
        <v>127</v>
      </c>
      <c r="W110" s="9">
        <v>65</v>
      </c>
      <c r="X110" s="10">
        <v>58</v>
      </c>
      <c r="Y110" s="8">
        <v>26</v>
      </c>
      <c r="Z110" s="9">
        <v>8</v>
      </c>
      <c r="AA110" s="10">
        <v>4</v>
      </c>
    </row>
    <row r="111" spans="1:27" s="14" customFormat="1" ht="15">
      <c r="A111" s="1" t="s">
        <v>516</v>
      </c>
      <c r="B111" s="2" t="s">
        <v>517</v>
      </c>
      <c r="C111" s="8">
        <v>159</v>
      </c>
      <c r="D111" s="9">
        <v>114</v>
      </c>
      <c r="E111" s="9">
        <v>11</v>
      </c>
      <c r="F111" s="10">
        <v>8</v>
      </c>
      <c r="G111" s="87">
        <v>238</v>
      </c>
      <c r="H111" s="9">
        <v>176</v>
      </c>
      <c r="I111" s="9">
        <v>6</v>
      </c>
      <c r="J111" s="10">
        <v>4</v>
      </c>
      <c r="K111" s="8">
        <v>22</v>
      </c>
      <c r="L111" s="9">
        <v>15</v>
      </c>
      <c r="M111" s="9">
        <v>105</v>
      </c>
      <c r="N111" s="9">
        <v>76</v>
      </c>
      <c r="O111" s="9">
        <v>101</v>
      </c>
      <c r="P111" s="10">
        <v>79</v>
      </c>
      <c r="Q111" s="8">
        <v>27</v>
      </c>
      <c r="R111" s="9">
        <v>21</v>
      </c>
      <c r="S111" s="9">
        <v>2</v>
      </c>
      <c r="T111" s="9">
        <v>2</v>
      </c>
      <c r="U111" s="9">
        <v>128</v>
      </c>
      <c r="V111" s="9">
        <v>96</v>
      </c>
      <c r="W111" s="9">
        <v>52</v>
      </c>
      <c r="X111" s="10">
        <v>37</v>
      </c>
      <c r="Y111" s="8">
        <v>31</v>
      </c>
      <c r="Z111" s="9">
        <v>0</v>
      </c>
      <c r="AA111" s="10">
        <v>0</v>
      </c>
    </row>
    <row r="112" spans="1:27" s="14" customFormat="1" ht="15">
      <c r="A112" s="1" t="s">
        <v>557</v>
      </c>
      <c r="B112" s="2" t="s">
        <v>558</v>
      </c>
      <c r="C112" s="8">
        <v>114</v>
      </c>
      <c r="D112" s="9">
        <v>3</v>
      </c>
      <c r="E112" s="9">
        <v>0</v>
      </c>
      <c r="F112" s="10">
        <v>0</v>
      </c>
      <c r="G112" s="87">
        <v>233</v>
      </c>
      <c r="H112" s="9">
        <v>4</v>
      </c>
      <c r="I112" s="9">
        <v>0</v>
      </c>
      <c r="J112" s="10">
        <v>0</v>
      </c>
      <c r="K112" s="8">
        <v>17</v>
      </c>
      <c r="L112" s="9">
        <v>1</v>
      </c>
      <c r="M112" s="9">
        <v>106</v>
      </c>
      <c r="N112" s="9">
        <v>2</v>
      </c>
      <c r="O112" s="9">
        <v>109</v>
      </c>
      <c r="P112" s="10">
        <v>1</v>
      </c>
      <c r="Q112" s="8">
        <v>3</v>
      </c>
      <c r="R112" s="9">
        <v>0</v>
      </c>
      <c r="S112" s="9">
        <v>1</v>
      </c>
      <c r="T112" s="9">
        <v>0</v>
      </c>
      <c r="U112" s="9">
        <v>135</v>
      </c>
      <c r="V112" s="9">
        <v>1</v>
      </c>
      <c r="W112" s="9">
        <v>177</v>
      </c>
      <c r="X112" s="10">
        <v>1</v>
      </c>
      <c r="Y112" s="8">
        <v>7</v>
      </c>
      <c r="Z112" s="9">
        <v>4</v>
      </c>
      <c r="AA112" s="10">
        <v>0</v>
      </c>
    </row>
    <row r="113" spans="1:27" s="14" customFormat="1" ht="15">
      <c r="A113" s="1" t="s">
        <v>524</v>
      </c>
      <c r="B113" s="2" t="s">
        <v>525</v>
      </c>
      <c r="C113" s="8">
        <v>177</v>
      </c>
      <c r="D113" s="9">
        <v>81</v>
      </c>
      <c r="E113" s="9">
        <v>16</v>
      </c>
      <c r="F113" s="10">
        <v>9</v>
      </c>
      <c r="G113" s="87">
        <v>232</v>
      </c>
      <c r="H113" s="9">
        <v>121</v>
      </c>
      <c r="I113" s="9">
        <v>5</v>
      </c>
      <c r="J113" s="10">
        <v>3</v>
      </c>
      <c r="K113" s="8">
        <v>22</v>
      </c>
      <c r="L113" s="9">
        <v>12</v>
      </c>
      <c r="M113" s="9">
        <v>100</v>
      </c>
      <c r="N113" s="9">
        <v>49</v>
      </c>
      <c r="O113" s="9">
        <v>73</v>
      </c>
      <c r="P113" s="10">
        <v>45</v>
      </c>
      <c r="Q113" s="8">
        <v>38</v>
      </c>
      <c r="R113" s="9">
        <v>15</v>
      </c>
      <c r="S113" s="9">
        <v>1</v>
      </c>
      <c r="T113" s="9">
        <v>1</v>
      </c>
      <c r="U113" s="9">
        <v>128</v>
      </c>
      <c r="V113" s="9">
        <v>68</v>
      </c>
      <c r="W113" s="9">
        <v>16</v>
      </c>
      <c r="X113" s="10">
        <v>5</v>
      </c>
      <c r="Y113" s="8">
        <v>0</v>
      </c>
      <c r="Z113" s="9">
        <v>0</v>
      </c>
      <c r="AA113" s="10">
        <v>0</v>
      </c>
    </row>
    <row r="114" spans="1:27" s="14" customFormat="1" ht="15">
      <c r="A114" s="1" t="s">
        <v>565</v>
      </c>
      <c r="B114" s="2" t="s">
        <v>566</v>
      </c>
      <c r="C114" s="8">
        <v>105</v>
      </c>
      <c r="D114" s="9">
        <v>104</v>
      </c>
      <c r="E114" s="9">
        <v>9</v>
      </c>
      <c r="F114" s="10">
        <v>9</v>
      </c>
      <c r="G114" s="87">
        <v>223</v>
      </c>
      <c r="H114" s="9">
        <v>220</v>
      </c>
      <c r="I114" s="9">
        <v>3</v>
      </c>
      <c r="J114" s="10">
        <v>3</v>
      </c>
      <c r="K114" s="8">
        <v>14</v>
      </c>
      <c r="L114" s="9">
        <v>14</v>
      </c>
      <c r="M114" s="9">
        <v>83</v>
      </c>
      <c r="N114" s="9">
        <v>82</v>
      </c>
      <c r="O114" s="9">
        <v>111</v>
      </c>
      <c r="P114" s="10">
        <v>109</v>
      </c>
      <c r="Q114" s="8">
        <v>38</v>
      </c>
      <c r="R114" s="9">
        <v>37</v>
      </c>
      <c r="S114" s="9">
        <v>11</v>
      </c>
      <c r="T114" s="9">
        <v>11</v>
      </c>
      <c r="U114" s="9">
        <v>146</v>
      </c>
      <c r="V114" s="9">
        <v>144</v>
      </c>
      <c r="W114" s="9">
        <v>76</v>
      </c>
      <c r="X114" s="10">
        <v>75</v>
      </c>
      <c r="Y114" s="8">
        <v>337</v>
      </c>
      <c r="Z114" s="9">
        <v>81</v>
      </c>
      <c r="AA114" s="10">
        <v>5</v>
      </c>
    </row>
    <row r="115" spans="1:27" s="14" customFormat="1" ht="15">
      <c r="A115" s="1" t="s">
        <v>585</v>
      </c>
      <c r="B115" s="2" t="s">
        <v>586</v>
      </c>
      <c r="C115" s="8">
        <v>89</v>
      </c>
      <c r="D115" s="9">
        <v>88</v>
      </c>
      <c r="E115" s="9">
        <v>2</v>
      </c>
      <c r="F115" s="10">
        <v>2</v>
      </c>
      <c r="G115" s="87">
        <v>217</v>
      </c>
      <c r="H115" s="9">
        <v>214</v>
      </c>
      <c r="I115" s="9">
        <v>0</v>
      </c>
      <c r="J115" s="10">
        <v>0</v>
      </c>
      <c r="K115" s="8">
        <v>12</v>
      </c>
      <c r="L115" s="9">
        <v>12</v>
      </c>
      <c r="M115" s="9">
        <v>81</v>
      </c>
      <c r="N115" s="9">
        <v>80</v>
      </c>
      <c r="O115" s="9">
        <v>124</v>
      </c>
      <c r="P115" s="10">
        <v>122</v>
      </c>
      <c r="Q115" s="8">
        <v>4</v>
      </c>
      <c r="R115" s="9">
        <v>4</v>
      </c>
      <c r="S115" s="9">
        <v>0</v>
      </c>
      <c r="T115" s="9">
        <v>0</v>
      </c>
      <c r="U115" s="9">
        <v>155</v>
      </c>
      <c r="V115" s="9">
        <v>153</v>
      </c>
      <c r="W115" s="9">
        <v>117</v>
      </c>
      <c r="X115" s="10">
        <v>115</v>
      </c>
      <c r="Y115" s="8">
        <v>49</v>
      </c>
      <c r="Z115" s="9">
        <v>41</v>
      </c>
      <c r="AA115" s="10">
        <v>2</v>
      </c>
    </row>
    <row r="116" spans="1:27" s="14" customFormat="1" ht="15">
      <c r="A116" s="1" t="s">
        <v>549</v>
      </c>
      <c r="B116" s="2" t="s">
        <v>550</v>
      </c>
      <c r="C116" s="8">
        <v>84</v>
      </c>
      <c r="D116" s="9">
        <v>12</v>
      </c>
      <c r="E116" s="9">
        <v>0</v>
      </c>
      <c r="F116" s="10">
        <v>0</v>
      </c>
      <c r="G116" s="87">
        <v>212</v>
      </c>
      <c r="H116" s="9">
        <v>38</v>
      </c>
      <c r="I116" s="9">
        <v>0</v>
      </c>
      <c r="J116" s="10">
        <v>0</v>
      </c>
      <c r="K116" s="8">
        <v>15</v>
      </c>
      <c r="L116" s="9">
        <v>3</v>
      </c>
      <c r="M116" s="9">
        <v>72</v>
      </c>
      <c r="N116" s="9">
        <v>10</v>
      </c>
      <c r="O116" s="9">
        <v>115</v>
      </c>
      <c r="P116" s="10">
        <v>22</v>
      </c>
      <c r="Q116" s="8">
        <v>1</v>
      </c>
      <c r="R116" s="9">
        <v>0</v>
      </c>
      <c r="S116" s="9">
        <v>0</v>
      </c>
      <c r="T116" s="9">
        <v>0</v>
      </c>
      <c r="U116" s="9">
        <v>144</v>
      </c>
      <c r="V116" s="9">
        <v>28</v>
      </c>
      <c r="W116" s="9">
        <v>158</v>
      </c>
      <c r="X116" s="10">
        <v>28</v>
      </c>
      <c r="Y116" s="8">
        <v>41</v>
      </c>
      <c r="Z116" s="9">
        <v>6</v>
      </c>
      <c r="AA116" s="10">
        <v>2</v>
      </c>
    </row>
    <row r="117" spans="1:27" s="14" customFormat="1" ht="15" customHeight="1">
      <c r="A117" s="1" t="s">
        <v>575</v>
      </c>
      <c r="B117" s="2" t="s">
        <v>576</v>
      </c>
      <c r="C117" s="8">
        <v>162</v>
      </c>
      <c r="D117" s="9">
        <v>22</v>
      </c>
      <c r="E117" s="9">
        <v>28</v>
      </c>
      <c r="F117" s="10">
        <v>1</v>
      </c>
      <c r="G117" s="87">
        <v>210</v>
      </c>
      <c r="H117" s="9">
        <v>35</v>
      </c>
      <c r="I117" s="9">
        <v>13</v>
      </c>
      <c r="J117" s="10">
        <v>0</v>
      </c>
      <c r="K117" s="8">
        <v>21</v>
      </c>
      <c r="L117" s="9">
        <v>5</v>
      </c>
      <c r="M117" s="9">
        <v>89</v>
      </c>
      <c r="N117" s="9">
        <v>15</v>
      </c>
      <c r="O117" s="9">
        <v>69</v>
      </c>
      <c r="P117" s="10">
        <v>14</v>
      </c>
      <c r="Q117" s="8">
        <v>47</v>
      </c>
      <c r="R117" s="9">
        <v>4</v>
      </c>
      <c r="S117" s="9">
        <v>12</v>
      </c>
      <c r="T117" s="9">
        <v>0</v>
      </c>
      <c r="U117" s="9">
        <v>110</v>
      </c>
      <c r="V117" s="9">
        <v>19</v>
      </c>
      <c r="W117" s="9">
        <v>45</v>
      </c>
      <c r="X117" s="10">
        <v>7</v>
      </c>
      <c r="Y117" s="8">
        <v>130</v>
      </c>
      <c r="Z117" s="9">
        <v>1</v>
      </c>
      <c r="AA117" s="10">
        <v>2</v>
      </c>
    </row>
    <row r="118" spans="1:27" s="14" customFormat="1" ht="15">
      <c r="A118" s="1" t="s">
        <v>693</v>
      </c>
      <c r="B118" s="2" t="s">
        <v>694</v>
      </c>
      <c r="C118" s="8">
        <v>235</v>
      </c>
      <c r="D118" s="9">
        <v>227</v>
      </c>
      <c r="E118" s="9">
        <v>97</v>
      </c>
      <c r="F118" s="10">
        <v>94</v>
      </c>
      <c r="G118" s="87">
        <v>208</v>
      </c>
      <c r="H118" s="9">
        <v>201</v>
      </c>
      <c r="I118" s="9">
        <v>30</v>
      </c>
      <c r="J118" s="10">
        <v>29</v>
      </c>
      <c r="K118" s="8">
        <v>15</v>
      </c>
      <c r="L118" s="9">
        <v>14</v>
      </c>
      <c r="M118" s="9">
        <v>63</v>
      </c>
      <c r="N118" s="9">
        <v>62</v>
      </c>
      <c r="O118" s="9">
        <v>40</v>
      </c>
      <c r="P118" s="10">
        <v>40</v>
      </c>
      <c r="Q118" s="8">
        <v>174</v>
      </c>
      <c r="R118" s="9">
        <v>168</v>
      </c>
      <c r="S118" s="9">
        <v>116</v>
      </c>
      <c r="T118" s="9">
        <v>111</v>
      </c>
      <c r="U118" s="9">
        <v>88</v>
      </c>
      <c r="V118" s="9">
        <v>87</v>
      </c>
      <c r="W118" s="9">
        <v>3</v>
      </c>
      <c r="X118" s="10">
        <v>3</v>
      </c>
      <c r="Y118" s="8">
        <v>2</v>
      </c>
      <c r="Z118" s="9">
        <v>2</v>
      </c>
      <c r="AA118" s="10">
        <v>0</v>
      </c>
    </row>
    <row r="119" spans="1:27" s="14" customFormat="1" ht="15">
      <c r="A119" s="1" t="s">
        <v>553</v>
      </c>
      <c r="B119" s="2" t="s">
        <v>554</v>
      </c>
      <c r="C119" s="8">
        <v>182</v>
      </c>
      <c r="D119" s="9">
        <v>2</v>
      </c>
      <c r="E119" s="9">
        <v>1</v>
      </c>
      <c r="F119" s="10">
        <v>0</v>
      </c>
      <c r="G119" s="87">
        <v>208</v>
      </c>
      <c r="H119" s="9">
        <v>3</v>
      </c>
      <c r="I119" s="9">
        <v>0</v>
      </c>
      <c r="J119" s="10">
        <v>0</v>
      </c>
      <c r="K119" s="8">
        <v>22</v>
      </c>
      <c r="L119" s="9">
        <v>0</v>
      </c>
      <c r="M119" s="9">
        <v>96</v>
      </c>
      <c r="N119" s="9">
        <v>3</v>
      </c>
      <c r="O119" s="9">
        <v>87</v>
      </c>
      <c r="P119" s="10">
        <v>0</v>
      </c>
      <c r="Q119" s="8">
        <v>17</v>
      </c>
      <c r="R119" s="9">
        <v>0</v>
      </c>
      <c r="S119" s="9">
        <v>5</v>
      </c>
      <c r="T119" s="9">
        <v>0</v>
      </c>
      <c r="U119" s="9">
        <v>113</v>
      </c>
      <c r="V119" s="9">
        <v>0</v>
      </c>
      <c r="W119" s="9">
        <v>105</v>
      </c>
      <c r="X119" s="10">
        <v>2</v>
      </c>
      <c r="Y119" s="8">
        <v>829</v>
      </c>
      <c r="Z119" s="9">
        <v>21</v>
      </c>
      <c r="AA119" s="10">
        <v>109</v>
      </c>
    </row>
    <row r="120" spans="1:27" s="14" customFormat="1" ht="15">
      <c r="A120" s="1" t="s">
        <v>534</v>
      </c>
      <c r="B120" s="2" t="s">
        <v>535</v>
      </c>
      <c r="C120" s="8">
        <v>106</v>
      </c>
      <c r="D120" s="9">
        <v>55</v>
      </c>
      <c r="E120" s="9">
        <v>0</v>
      </c>
      <c r="F120" s="10">
        <v>0</v>
      </c>
      <c r="G120" s="87">
        <v>207</v>
      </c>
      <c r="H120" s="9">
        <v>115</v>
      </c>
      <c r="I120" s="9">
        <v>0</v>
      </c>
      <c r="J120" s="10">
        <v>0</v>
      </c>
      <c r="K120" s="8">
        <v>14</v>
      </c>
      <c r="L120" s="9">
        <v>9</v>
      </c>
      <c r="M120" s="9">
        <v>76</v>
      </c>
      <c r="N120" s="9">
        <v>37</v>
      </c>
      <c r="O120" s="9">
        <v>94</v>
      </c>
      <c r="P120" s="10">
        <v>55</v>
      </c>
      <c r="Q120" s="8">
        <v>22</v>
      </c>
      <c r="R120" s="9">
        <v>10</v>
      </c>
      <c r="S120" s="9">
        <v>0</v>
      </c>
      <c r="T120" s="9">
        <v>0</v>
      </c>
      <c r="U120" s="9">
        <v>139</v>
      </c>
      <c r="V120" s="9">
        <v>82</v>
      </c>
      <c r="W120" s="9">
        <v>61</v>
      </c>
      <c r="X120" s="10">
        <v>27</v>
      </c>
      <c r="Y120" s="8">
        <v>384</v>
      </c>
      <c r="Z120" s="9">
        <v>122</v>
      </c>
      <c r="AA120" s="10">
        <v>12</v>
      </c>
    </row>
    <row r="121" spans="1:27" s="14" customFormat="1" ht="15">
      <c r="A121" s="1" t="s">
        <v>579</v>
      </c>
      <c r="B121" s="2" t="s">
        <v>580</v>
      </c>
      <c r="C121" s="8">
        <v>154</v>
      </c>
      <c r="D121" s="9">
        <v>75</v>
      </c>
      <c r="E121" s="9">
        <v>20</v>
      </c>
      <c r="F121" s="10">
        <v>10</v>
      </c>
      <c r="G121" s="87">
        <v>206</v>
      </c>
      <c r="H121" s="9">
        <v>120</v>
      </c>
      <c r="I121" s="9">
        <v>6</v>
      </c>
      <c r="J121" s="10">
        <v>2</v>
      </c>
      <c r="K121" s="8">
        <v>13</v>
      </c>
      <c r="L121" s="9">
        <v>5</v>
      </c>
      <c r="M121" s="9">
        <v>88</v>
      </c>
      <c r="N121" s="9">
        <v>42</v>
      </c>
      <c r="O121" s="9">
        <v>47</v>
      </c>
      <c r="P121" s="10">
        <v>35</v>
      </c>
      <c r="Q121" s="8">
        <v>120</v>
      </c>
      <c r="R121" s="9">
        <v>64</v>
      </c>
      <c r="S121" s="9">
        <v>55</v>
      </c>
      <c r="T121" s="9">
        <v>26</v>
      </c>
      <c r="U121" s="9">
        <v>108</v>
      </c>
      <c r="V121" s="9">
        <v>79</v>
      </c>
      <c r="W121" s="9">
        <v>0</v>
      </c>
      <c r="X121" s="10">
        <v>0</v>
      </c>
      <c r="Y121" s="8">
        <v>0</v>
      </c>
      <c r="Z121" s="9">
        <v>0</v>
      </c>
      <c r="AA121" s="10">
        <v>0</v>
      </c>
    </row>
    <row r="122" spans="1:27" s="14" customFormat="1" ht="28.5" customHeight="1">
      <c r="A122" s="1" t="s">
        <v>555</v>
      </c>
      <c r="B122" s="2" t="s">
        <v>556</v>
      </c>
      <c r="C122" s="8">
        <v>131</v>
      </c>
      <c r="D122" s="9">
        <v>0</v>
      </c>
      <c r="E122" s="9">
        <v>2</v>
      </c>
      <c r="F122" s="10">
        <v>0</v>
      </c>
      <c r="G122" s="87">
        <v>205</v>
      </c>
      <c r="H122" s="9">
        <v>2</v>
      </c>
      <c r="I122" s="9">
        <v>1</v>
      </c>
      <c r="J122" s="10">
        <v>0</v>
      </c>
      <c r="K122" s="8">
        <v>23</v>
      </c>
      <c r="L122" s="9">
        <v>0</v>
      </c>
      <c r="M122" s="9">
        <v>94</v>
      </c>
      <c r="N122" s="9">
        <v>1</v>
      </c>
      <c r="O122" s="9">
        <v>87</v>
      </c>
      <c r="P122" s="10">
        <v>1</v>
      </c>
      <c r="Q122" s="8">
        <v>23</v>
      </c>
      <c r="R122" s="9">
        <v>0</v>
      </c>
      <c r="S122" s="9">
        <v>10</v>
      </c>
      <c r="T122" s="9">
        <v>0</v>
      </c>
      <c r="U122" s="9">
        <v>125</v>
      </c>
      <c r="V122" s="9">
        <v>1</v>
      </c>
      <c r="W122" s="9">
        <v>95</v>
      </c>
      <c r="X122" s="10">
        <v>1</v>
      </c>
      <c r="Y122" s="8">
        <v>1946</v>
      </c>
      <c r="Z122" s="9">
        <v>20</v>
      </c>
      <c r="AA122" s="10">
        <v>100</v>
      </c>
    </row>
    <row r="123" spans="1:27" s="14" customFormat="1" ht="15">
      <c r="A123" s="1" t="s">
        <v>610</v>
      </c>
      <c r="B123" s="2" t="s">
        <v>611</v>
      </c>
      <c r="C123" s="8">
        <v>115</v>
      </c>
      <c r="D123" s="9">
        <v>102</v>
      </c>
      <c r="E123" s="9">
        <v>1</v>
      </c>
      <c r="F123" s="10">
        <v>1</v>
      </c>
      <c r="G123" s="87">
        <v>205</v>
      </c>
      <c r="H123" s="9">
        <v>185</v>
      </c>
      <c r="I123" s="9">
        <v>0</v>
      </c>
      <c r="J123" s="10">
        <v>0</v>
      </c>
      <c r="K123" s="8">
        <v>19</v>
      </c>
      <c r="L123" s="9">
        <v>18</v>
      </c>
      <c r="M123" s="9">
        <v>81</v>
      </c>
      <c r="N123" s="9">
        <v>76</v>
      </c>
      <c r="O123" s="9">
        <v>104</v>
      </c>
      <c r="P123" s="10">
        <v>91</v>
      </c>
      <c r="Q123" s="8">
        <v>14</v>
      </c>
      <c r="R123" s="9">
        <v>14</v>
      </c>
      <c r="S123" s="9">
        <v>4</v>
      </c>
      <c r="T123" s="9">
        <v>4</v>
      </c>
      <c r="U123" s="9">
        <v>131</v>
      </c>
      <c r="V123" s="9">
        <v>115</v>
      </c>
      <c r="W123" s="9">
        <v>130</v>
      </c>
      <c r="X123" s="10">
        <v>116</v>
      </c>
      <c r="Y123" s="8">
        <v>161</v>
      </c>
      <c r="Z123" s="9">
        <v>86</v>
      </c>
      <c r="AA123" s="10">
        <v>19</v>
      </c>
    </row>
    <row r="124" spans="1:27" s="14" customFormat="1" ht="15">
      <c r="A124" s="1" t="s">
        <v>563</v>
      </c>
      <c r="B124" s="2" t="s">
        <v>564</v>
      </c>
      <c r="C124" s="8">
        <v>110</v>
      </c>
      <c r="D124" s="9">
        <v>104</v>
      </c>
      <c r="E124" s="9">
        <v>7</v>
      </c>
      <c r="F124" s="10">
        <v>6</v>
      </c>
      <c r="G124" s="87">
        <v>204</v>
      </c>
      <c r="H124" s="9">
        <v>192</v>
      </c>
      <c r="I124" s="9">
        <v>3</v>
      </c>
      <c r="J124" s="10">
        <v>3</v>
      </c>
      <c r="K124" s="8">
        <v>19</v>
      </c>
      <c r="L124" s="9">
        <v>17</v>
      </c>
      <c r="M124" s="9">
        <v>81</v>
      </c>
      <c r="N124" s="9">
        <v>77</v>
      </c>
      <c r="O124" s="9">
        <v>103</v>
      </c>
      <c r="P124" s="10">
        <v>97</v>
      </c>
      <c r="Q124" s="8">
        <v>29</v>
      </c>
      <c r="R124" s="9">
        <v>27</v>
      </c>
      <c r="S124" s="9">
        <v>8</v>
      </c>
      <c r="T124" s="9">
        <v>8</v>
      </c>
      <c r="U124" s="9">
        <v>121</v>
      </c>
      <c r="V124" s="9">
        <v>114</v>
      </c>
      <c r="W124" s="9">
        <v>70</v>
      </c>
      <c r="X124" s="10">
        <v>67</v>
      </c>
      <c r="Y124" s="8">
        <v>374</v>
      </c>
      <c r="Z124" s="9">
        <v>293</v>
      </c>
      <c r="AA124" s="10">
        <v>25</v>
      </c>
    </row>
    <row r="125" spans="1:27" s="14" customFormat="1" ht="15">
      <c r="A125" s="1" t="s">
        <v>547</v>
      </c>
      <c r="B125" s="2" t="s">
        <v>548</v>
      </c>
      <c r="C125" s="8">
        <v>127</v>
      </c>
      <c r="D125" s="9">
        <v>2</v>
      </c>
      <c r="E125" s="9">
        <v>0</v>
      </c>
      <c r="F125" s="10">
        <v>0</v>
      </c>
      <c r="G125" s="87">
        <v>204</v>
      </c>
      <c r="H125" s="9">
        <v>7</v>
      </c>
      <c r="I125" s="9">
        <v>0</v>
      </c>
      <c r="J125" s="10">
        <v>0</v>
      </c>
      <c r="K125" s="8">
        <v>17</v>
      </c>
      <c r="L125" s="9">
        <v>1</v>
      </c>
      <c r="M125" s="9">
        <v>81</v>
      </c>
      <c r="N125" s="9">
        <v>1</v>
      </c>
      <c r="O125" s="9">
        <v>86</v>
      </c>
      <c r="P125" s="10">
        <v>5</v>
      </c>
      <c r="Q125" s="8">
        <v>63</v>
      </c>
      <c r="R125" s="9">
        <v>0</v>
      </c>
      <c r="S125" s="9">
        <v>27</v>
      </c>
      <c r="T125" s="9">
        <v>0</v>
      </c>
      <c r="U125" s="9">
        <v>135</v>
      </c>
      <c r="V125" s="9">
        <v>6</v>
      </c>
      <c r="W125" s="9">
        <v>74</v>
      </c>
      <c r="X125" s="10">
        <v>6</v>
      </c>
      <c r="Y125" s="8">
        <v>180</v>
      </c>
      <c r="Z125" s="9">
        <v>29</v>
      </c>
      <c r="AA125" s="10">
        <v>7</v>
      </c>
    </row>
    <row r="126" spans="1:27" s="14" customFormat="1" ht="15">
      <c r="A126" s="1" t="s">
        <v>616</v>
      </c>
      <c r="B126" s="2" t="s">
        <v>617</v>
      </c>
      <c r="C126" s="8">
        <v>130</v>
      </c>
      <c r="D126" s="9">
        <v>75</v>
      </c>
      <c r="E126" s="9">
        <v>1</v>
      </c>
      <c r="F126" s="10">
        <v>1</v>
      </c>
      <c r="G126" s="87">
        <v>203</v>
      </c>
      <c r="H126" s="9">
        <v>145</v>
      </c>
      <c r="I126" s="9">
        <v>0</v>
      </c>
      <c r="J126" s="10">
        <v>0</v>
      </c>
      <c r="K126" s="8">
        <v>15</v>
      </c>
      <c r="L126" s="9">
        <v>7</v>
      </c>
      <c r="M126" s="9">
        <v>88</v>
      </c>
      <c r="N126" s="9">
        <v>66</v>
      </c>
      <c r="O126" s="9">
        <v>96</v>
      </c>
      <c r="P126" s="10">
        <v>69</v>
      </c>
      <c r="Q126" s="8">
        <v>40</v>
      </c>
      <c r="R126" s="9">
        <v>31</v>
      </c>
      <c r="S126" s="9">
        <v>9</v>
      </c>
      <c r="T126" s="9">
        <v>6</v>
      </c>
      <c r="U126" s="9">
        <v>130</v>
      </c>
      <c r="V126" s="9">
        <v>92</v>
      </c>
      <c r="W126" s="9">
        <v>52</v>
      </c>
      <c r="X126" s="10">
        <v>35</v>
      </c>
      <c r="Y126" s="8">
        <v>570</v>
      </c>
      <c r="Z126" s="9">
        <v>42</v>
      </c>
      <c r="AA126" s="10">
        <v>133</v>
      </c>
    </row>
    <row r="127" spans="1:27" s="14" customFormat="1" ht="15">
      <c r="A127" s="1" t="s">
        <v>528</v>
      </c>
      <c r="B127" s="2" t="s">
        <v>529</v>
      </c>
      <c r="C127" s="8">
        <v>120</v>
      </c>
      <c r="D127" s="9">
        <v>24</v>
      </c>
      <c r="E127" s="9">
        <v>0</v>
      </c>
      <c r="F127" s="10">
        <v>0</v>
      </c>
      <c r="G127" s="87">
        <v>202</v>
      </c>
      <c r="H127" s="9">
        <v>50</v>
      </c>
      <c r="I127" s="9">
        <v>1</v>
      </c>
      <c r="J127" s="10">
        <v>1</v>
      </c>
      <c r="K127" s="8">
        <v>10</v>
      </c>
      <c r="L127" s="9">
        <v>0</v>
      </c>
      <c r="M127" s="9">
        <v>90</v>
      </c>
      <c r="N127" s="9">
        <v>23</v>
      </c>
      <c r="O127" s="9">
        <v>93</v>
      </c>
      <c r="P127" s="10">
        <v>26</v>
      </c>
      <c r="Q127" s="8">
        <v>22</v>
      </c>
      <c r="R127" s="9">
        <v>4</v>
      </c>
      <c r="S127" s="9">
        <v>3</v>
      </c>
      <c r="T127" s="9">
        <v>0</v>
      </c>
      <c r="U127" s="9">
        <v>128</v>
      </c>
      <c r="V127" s="9">
        <v>31</v>
      </c>
      <c r="W127" s="9">
        <v>74</v>
      </c>
      <c r="X127" s="10">
        <v>22</v>
      </c>
      <c r="Y127" s="8">
        <v>101</v>
      </c>
      <c r="Z127" s="9">
        <v>7</v>
      </c>
      <c r="AA127" s="10">
        <v>8</v>
      </c>
    </row>
    <row r="128" spans="1:27" s="14" customFormat="1" ht="15">
      <c r="A128" s="1" t="s">
        <v>543</v>
      </c>
      <c r="B128" s="2" t="s">
        <v>544</v>
      </c>
      <c r="C128" s="8">
        <v>95</v>
      </c>
      <c r="D128" s="9">
        <v>19</v>
      </c>
      <c r="E128" s="9">
        <v>5</v>
      </c>
      <c r="F128" s="10">
        <v>3</v>
      </c>
      <c r="G128" s="87">
        <v>200</v>
      </c>
      <c r="H128" s="9">
        <v>28</v>
      </c>
      <c r="I128" s="9">
        <v>0</v>
      </c>
      <c r="J128" s="10">
        <v>0</v>
      </c>
      <c r="K128" s="8">
        <v>7</v>
      </c>
      <c r="L128" s="9">
        <v>1</v>
      </c>
      <c r="M128" s="9">
        <v>73</v>
      </c>
      <c r="N128" s="9">
        <v>12</v>
      </c>
      <c r="O128" s="9">
        <v>115</v>
      </c>
      <c r="P128" s="10">
        <v>14</v>
      </c>
      <c r="Q128" s="8">
        <v>13</v>
      </c>
      <c r="R128" s="9">
        <v>6</v>
      </c>
      <c r="S128" s="9">
        <v>4</v>
      </c>
      <c r="T128" s="9">
        <v>1</v>
      </c>
      <c r="U128" s="9">
        <v>147</v>
      </c>
      <c r="V128" s="9">
        <v>22</v>
      </c>
      <c r="W128" s="9">
        <v>76</v>
      </c>
      <c r="X128" s="10">
        <v>5</v>
      </c>
      <c r="Y128" s="8">
        <v>7</v>
      </c>
      <c r="Z128" s="9">
        <v>0</v>
      </c>
      <c r="AA128" s="10">
        <v>0</v>
      </c>
    </row>
    <row r="129" spans="1:27" s="14" customFormat="1" ht="15">
      <c r="A129" s="1" t="s">
        <v>599</v>
      </c>
      <c r="B129" s="2" t="s">
        <v>600</v>
      </c>
      <c r="C129" s="8">
        <v>107</v>
      </c>
      <c r="D129" s="9">
        <v>2</v>
      </c>
      <c r="E129" s="9">
        <v>1</v>
      </c>
      <c r="F129" s="10">
        <v>0</v>
      </c>
      <c r="G129" s="87">
        <v>193</v>
      </c>
      <c r="H129" s="9">
        <v>2</v>
      </c>
      <c r="I129" s="9">
        <v>0</v>
      </c>
      <c r="J129" s="10">
        <v>0</v>
      </c>
      <c r="K129" s="8">
        <v>15</v>
      </c>
      <c r="L129" s="9">
        <v>0</v>
      </c>
      <c r="M129" s="9">
        <v>72</v>
      </c>
      <c r="N129" s="9">
        <v>1</v>
      </c>
      <c r="O129" s="9">
        <v>105</v>
      </c>
      <c r="P129" s="10">
        <v>1</v>
      </c>
      <c r="Q129" s="8">
        <v>10</v>
      </c>
      <c r="R129" s="9">
        <v>0</v>
      </c>
      <c r="S129" s="9">
        <v>1</v>
      </c>
      <c r="T129" s="9">
        <v>0</v>
      </c>
      <c r="U129" s="9">
        <v>134</v>
      </c>
      <c r="V129" s="9">
        <v>1</v>
      </c>
      <c r="W129" s="9">
        <v>129</v>
      </c>
      <c r="X129" s="10">
        <v>0</v>
      </c>
      <c r="Y129" s="8">
        <v>31</v>
      </c>
      <c r="Z129" s="9">
        <v>4</v>
      </c>
      <c r="AA129" s="10">
        <v>3</v>
      </c>
    </row>
    <row r="130" spans="1:27" s="14" customFormat="1" ht="30">
      <c r="A130" s="1" t="s">
        <v>541</v>
      </c>
      <c r="B130" s="2" t="s">
        <v>542</v>
      </c>
      <c r="C130" s="8">
        <v>189</v>
      </c>
      <c r="D130" s="9">
        <v>1</v>
      </c>
      <c r="E130" s="9">
        <v>23</v>
      </c>
      <c r="F130" s="10">
        <v>0</v>
      </c>
      <c r="G130" s="87">
        <v>192</v>
      </c>
      <c r="H130" s="9">
        <v>1</v>
      </c>
      <c r="I130" s="9">
        <v>2</v>
      </c>
      <c r="J130" s="10">
        <v>0</v>
      </c>
      <c r="K130" s="8">
        <v>11</v>
      </c>
      <c r="L130" s="9">
        <v>0</v>
      </c>
      <c r="M130" s="9">
        <v>94</v>
      </c>
      <c r="N130" s="9">
        <v>0</v>
      </c>
      <c r="O130" s="9">
        <v>60</v>
      </c>
      <c r="P130" s="10">
        <v>1</v>
      </c>
      <c r="Q130" s="8">
        <v>77</v>
      </c>
      <c r="R130" s="9">
        <v>0</v>
      </c>
      <c r="S130" s="9">
        <v>42</v>
      </c>
      <c r="T130" s="9">
        <v>0</v>
      </c>
      <c r="U130" s="9">
        <v>100</v>
      </c>
      <c r="V130" s="9">
        <v>1</v>
      </c>
      <c r="W130" s="9">
        <v>41</v>
      </c>
      <c r="X130" s="10">
        <v>1</v>
      </c>
      <c r="Y130" s="8">
        <v>63</v>
      </c>
      <c r="Z130" s="9">
        <v>15</v>
      </c>
      <c r="AA130" s="10">
        <v>5</v>
      </c>
    </row>
    <row r="131" spans="1:27" s="14" customFormat="1" ht="15">
      <c r="A131" s="1" t="s">
        <v>583</v>
      </c>
      <c r="B131" s="2" t="s">
        <v>584</v>
      </c>
      <c r="C131" s="8">
        <v>74</v>
      </c>
      <c r="D131" s="9">
        <v>1</v>
      </c>
      <c r="E131" s="9">
        <v>0</v>
      </c>
      <c r="F131" s="10">
        <v>0</v>
      </c>
      <c r="G131" s="87">
        <v>190</v>
      </c>
      <c r="H131" s="9">
        <v>1</v>
      </c>
      <c r="I131" s="9">
        <v>0</v>
      </c>
      <c r="J131" s="10">
        <v>0</v>
      </c>
      <c r="K131" s="8">
        <v>2</v>
      </c>
      <c r="L131" s="9">
        <v>0</v>
      </c>
      <c r="M131" s="9">
        <v>75</v>
      </c>
      <c r="N131" s="9">
        <v>0</v>
      </c>
      <c r="O131" s="9">
        <v>113</v>
      </c>
      <c r="P131" s="10">
        <v>1</v>
      </c>
      <c r="Q131" s="8">
        <v>5</v>
      </c>
      <c r="R131" s="9">
        <v>0</v>
      </c>
      <c r="S131" s="9">
        <v>2</v>
      </c>
      <c r="T131" s="9">
        <v>0</v>
      </c>
      <c r="U131" s="9">
        <v>131</v>
      </c>
      <c r="V131" s="9">
        <v>1</v>
      </c>
      <c r="W131" s="9">
        <v>168</v>
      </c>
      <c r="X131" s="10">
        <v>1</v>
      </c>
      <c r="Y131" s="8">
        <v>22</v>
      </c>
      <c r="Z131" s="9">
        <v>7</v>
      </c>
      <c r="AA131" s="10">
        <v>3</v>
      </c>
    </row>
    <row r="132" spans="1:27" s="14" customFormat="1" ht="15">
      <c r="A132" s="1" t="s">
        <v>620</v>
      </c>
      <c r="B132" s="2" t="s">
        <v>621</v>
      </c>
      <c r="C132" s="8">
        <v>214</v>
      </c>
      <c r="D132" s="9">
        <v>68</v>
      </c>
      <c r="E132" s="9">
        <v>48</v>
      </c>
      <c r="F132" s="10">
        <v>18</v>
      </c>
      <c r="G132" s="87">
        <v>186</v>
      </c>
      <c r="H132" s="9">
        <v>80</v>
      </c>
      <c r="I132" s="9">
        <v>15</v>
      </c>
      <c r="J132" s="10">
        <v>5</v>
      </c>
      <c r="K132" s="8">
        <v>21</v>
      </c>
      <c r="L132" s="9">
        <v>8</v>
      </c>
      <c r="M132" s="9">
        <v>87</v>
      </c>
      <c r="N132" s="9">
        <v>34</v>
      </c>
      <c r="O132" s="9">
        <v>46</v>
      </c>
      <c r="P132" s="10">
        <v>23</v>
      </c>
      <c r="Q132" s="8">
        <v>72</v>
      </c>
      <c r="R132" s="9">
        <v>31</v>
      </c>
      <c r="S132" s="9">
        <v>16</v>
      </c>
      <c r="T132" s="9">
        <v>8</v>
      </c>
      <c r="U132" s="9">
        <v>71</v>
      </c>
      <c r="V132" s="9">
        <v>38</v>
      </c>
      <c r="W132" s="9">
        <v>29</v>
      </c>
      <c r="X132" s="10">
        <v>6</v>
      </c>
      <c r="Y132" s="8">
        <v>159</v>
      </c>
      <c r="Z132" s="9">
        <v>15</v>
      </c>
      <c r="AA132" s="10">
        <v>5</v>
      </c>
    </row>
    <row r="133" spans="1:27" s="14" customFormat="1" ht="15">
      <c r="A133" s="1" t="s">
        <v>671</v>
      </c>
      <c r="B133" s="2" t="s">
        <v>672</v>
      </c>
      <c r="C133" s="8">
        <v>194</v>
      </c>
      <c r="D133" s="9">
        <v>40</v>
      </c>
      <c r="E133" s="9">
        <v>8</v>
      </c>
      <c r="F133" s="10">
        <v>3</v>
      </c>
      <c r="G133" s="87">
        <v>186</v>
      </c>
      <c r="H133" s="9">
        <v>53</v>
      </c>
      <c r="I133" s="9">
        <v>4</v>
      </c>
      <c r="J133" s="10">
        <v>1</v>
      </c>
      <c r="K133" s="8">
        <v>26</v>
      </c>
      <c r="L133" s="9">
        <v>4</v>
      </c>
      <c r="M133" s="9">
        <v>110</v>
      </c>
      <c r="N133" s="9">
        <v>25</v>
      </c>
      <c r="O133" s="9">
        <v>49</v>
      </c>
      <c r="P133" s="10">
        <v>24</v>
      </c>
      <c r="Q133" s="8">
        <v>78</v>
      </c>
      <c r="R133" s="9">
        <v>26</v>
      </c>
      <c r="S133" s="9">
        <v>31</v>
      </c>
      <c r="T133" s="9">
        <v>9</v>
      </c>
      <c r="U133" s="9">
        <v>66</v>
      </c>
      <c r="V133" s="9">
        <v>26</v>
      </c>
      <c r="W133" s="9">
        <v>18</v>
      </c>
      <c r="X133" s="10">
        <v>1</v>
      </c>
      <c r="Y133" s="8">
        <v>157</v>
      </c>
      <c r="Z133" s="9">
        <v>78</v>
      </c>
      <c r="AA133" s="10">
        <v>22</v>
      </c>
    </row>
    <row r="134" spans="1:27" s="14" customFormat="1" ht="30">
      <c r="A134" s="1" t="s">
        <v>603</v>
      </c>
      <c r="B134" s="2" t="s">
        <v>604</v>
      </c>
      <c r="C134" s="8">
        <v>128</v>
      </c>
      <c r="D134" s="9">
        <v>0</v>
      </c>
      <c r="E134" s="9">
        <v>1</v>
      </c>
      <c r="F134" s="10">
        <v>0</v>
      </c>
      <c r="G134" s="87">
        <v>185</v>
      </c>
      <c r="H134" s="9">
        <v>0</v>
      </c>
      <c r="I134" s="9">
        <v>1</v>
      </c>
      <c r="J134" s="10">
        <v>0</v>
      </c>
      <c r="K134" s="8">
        <v>17</v>
      </c>
      <c r="L134" s="9">
        <v>0</v>
      </c>
      <c r="M134" s="9">
        <v>87</v>
      </c>
      <c r="N134" s="9">
        <v>0</v>
      </c>
      <c r="O134" s="9">
        <v>74</v>
      </c>
      <c r="P134" s="10">
        <v>0</v>
      </c>
      <c r="Q134" s="8">
        <v>9</v>
      </c>
      <c r="R134" s="9">
        <v>0</v>
      </c>
      <c r="S134" s="9">
        <v>2</v>
      </c>
      <c r="T134" s="9">
        <v>0</v>
      </c>
      <c r="U134" s="9">
        <v>99</v>
      </c>
      <c r="V134" s="9">
        <v>0</v>
      </c>
      <c r="W134" s="9">
        <v>71</v>
      </c>
      <c r="X134" s="10">
        <v>0</v>
      </c>
      <c r="Y134" s="8">
        <v>32</v>
      </c>
      <c r="Z134" s="9">
        <v>11</v>
      </c>
      <c r="AA134" s="10">
        <v>4</v>
      </c>
    </row>
    <row r="135" spans="1:27" s="14" customFormat="1" ht="30">
      <c r="A135" s="1" t="s">
        <v>573</v>
      </c>
      <c r="B135" s="2" t="s">
        <v>574</v>
      </c>
      <c r="C135" s="8">
        <v>82</v>
      </c>
      <c r="D135" s="9">
        <v>5</v>
      </c>
      <c r="E135" s="9">
        <v>0</v>
      </c>
      <c r="F135" s="10">
        <v>0</v>
      </c>
      <c r="G135" s="87">
        <v>184</v>
      </c>
      <c r="H135" s="9">
        <v>14</v>
      </c>
      <c r="I135" s="9">
        <v>0</v>
      </c>
      <c r="J135" s="10">
        <v>0</v>
      </c>
      <c r="K135" s="8">
        <v>5</v>
      </c>
      <c r="L135" s="9">
        <v>0</v>
      </c>
      <c r="M135" s="9">
        <v>70</v>
      </c>
      <c r="N135" s="9">
        <v>6</v>
      </c>
      <c r="O135" s="9">
        <v>100</v>
      </c>
      <c r="P135" s="10">
        <v>7</v>
      </c>
      <c r="Q135" s="8">
        <v>0</v>
      </c>
      <c r="R135" s="9">
        <v>0</v>
      </c>
      <c r="S135" s="9">
        <v>0</v>
      </c>
      <c r="T135" s="9">
        <v>0</v>
      </c>
      <c r="U135" s="9">
        <v>130</v>
      </c>
      <c r="V135" s="9">
        <v>10</v>
      </c>
      <c r="W135" s="9">
        <v>93</v>
      </c>
      <c r="X135" s="10">
        <v>9</v>
      </c>
      <c r="Y135" s="8">
        <v>4</v>
      </c>
      <c r="Z135" s="9">
        <v>2</v>
      </c>
      <c r="AA135" s="10">
        <v>1</v>
      </c>
    </row>
    <row r="136" spans="1:27" s="14" customFormat="1" ht="15">
      <c r="A136" s="1" t="s">
        <v>589</v>
      </c>
      <c r="B136" s="2" t="s">
        <v>590</v>
      </c>
      <c r="C136" s="8">
        <v>159</v>
      </c>
      <c r="D136" s="9">
        <v>126</v>
      </c>
      <c r="E136" s="9">
        <v>29</v>
      </c>
      <c r="F136" s="10">
        <v>23</v>
      </c>
      <c r="G136" s="87">
        <v>183</v>
      </c>
      <c r="H136" s="9">
        <v>148</v>
      </c>
      <c r="I136" s="9">
        <v>12</v>
      </c>
      <c r="J136" s="10">
        <v>9</v>
      </c>
      <c r="K136" s="8">
        <v>24</v>
      </c>
      <c r="L136" s="9">
        <v>19</v>
      </c>
      <c r="M136" s="9">
        <v>75</v>
      </c>
      <c r="N136" s="9">
        <v>64</v>
      </c>
      <c r="O136" s="9">
        <v>51</v>
      </c>
      <c r="P136" s="10">
        <v>41</v>
      </c>
      <c r="Q136" s="8">
        <v>49</v>
      </c>
      <c r="R136" s="9">
        <v>41</v>
      </c>
      <c r="S136" s="9">
        <v>3</v>
      </c>
      <c r="T136" s="9">
        <v>2</v>
      </c>
      <c r="U136" s="9">
        <v>76</v>
      </c>
      <c r="V136" s="9">
        <v>60</v>
      </c>
      <c r="W136" s="9">
        <v>16</v>
      </c>
      <c r="X136" s="10">
        <v>9</v>
      </c>
      <c r="Y136" s="8">
        <v>36</v>
      </c>
      <c r="Z136" s="9">
        <v>9</v>
      </c>
      <c r="AA136" s="10">
        <v>0</v>
      </c>
    </row>
    <row r="137" spans="1:27" s="14" customFormat="1" ht="30">
      <c r="A137" s="1" t="s">
        <v>559</v>
      </c>
      <c r="B137" s="2" t="s">
        <v>560</v>
      </c>
      <c r="C137" s="8">
        <v>68</v>
      </c>
      <c r="D137" s="9">
        <v>31</v>
      </c>
      <c r="E137" s="9">
        <v>1</v>
      </c>
      <c r="F137" s="10">
        <v>1</v>
      </c>
      <c r="G137" s="87">
        <v>182</v>
      </c>
      <c r="H137" s="9">
        <v>102</v>
      </c>
      <c r="I137" s="9">
        <v>0</v>
      </c>
      <c r="J137" s="10">
        <v>0</v>
      </c>
      <c r="K137" s="8">
        <v>5</v>
      </c>
      <c r="L137" s="9">
        <v>1</v>
      </c>
      <c r="M137" s="9">
        <v>50</v>
      </c>
      <c r="N137" s="9">
        <v>29</v>
      </c>
      <c r="O137" s="9">
        <v>94</v>
      </c>
      <c r="P137" s="10">
        <v>51</v>
      </c>
      <c r="Q137" s="8">
        <v>2</v>
      </c>
      <c r="R137" s="9">
        <v>1</v>
      </c>
      <c r="S137" s="9">
        <v>0</v>
      </c>
      <c r="T137" s="9">
        <v>0</v>
      </c>
      <c r="U137" s="9">
        <v>140</v>
      </c>
      <c r="V137" s="9">
        <v>84</v>
      </c>
      <c r="W137" s="9">
        <v>76</v>
      </c>
      <c r="X137" s="10">
        <v>37</v>
      </c>
      <c r="Y137" s="8">
        <v>0</v>
      </c>
      <c r="Z137" s="9">
        <v>0</v>
      </c>
      <c r="AA137" s="10">
        <v>0</v>
      </c>
    </row>
    <row r="138" spans="1:27" s="14" customFormat="1" ht="15">
      <c r="A138" s="1" t="s">
        <v>606</v>
      </c>
      <c r="B138" s="2" t="s">
        <v>607</v>
      </c>
      <c r="C138" s="8">
        <v>125</v>
      </c>
      <c r="D138" s="9">
        <v>7</v>
      </c>
      <c r="E138" s="9">
        <v>8</v>
      </c>
      <c r="F138" s="10">
        <v>0</v>
      </c>
      <c r="G138" s="87">
        <v>180</v>
      </c>
      <c r="H138" s="9">
        <v>14</v>
      </c>
      <c r="I138" s="9">
        <v>2</v>
      </c>
      <c r="J138" s="10">
        <v>0</v>
      </c>
      <c r="K138" s="8">
        <v>16</v>
      </c>
      <c r="L138" s="9">
        <v>1</v>
      </c>
      <c r="M138" s="9">
        <v>94</v>
      </c>
      <c r="N138" s="9">
        <v>8</v>
      </c>
      <c r="O138" s="9">
        <v>55</v>
      </c>
      <c r="P138" s="10">
        <v>3</v>
      </c>
      <c r="Q138" s="8">
        <v>32</v>
      </c>
      <c r="R138" s="9">
        <v>0</v>
      </c>
      <c r="S138" s="9">
        <v>21</v>
      </c>
      <c r="T138" s="9">
        <v>0</v>
      </c>
      <c r="U138" s="9">
        <v>89</v>
      </c>
      <c r="V138" s="9">
        <v>6</v>
      </c>
      <c r="W138" s="9">
        <v>78</v>
      </c>
      <c r="X138" s="10">
        <v>11</v>
      </c>
      <c r="Y138" s="8">
        <v>104</v>
      </c>
      <c r="Z138" s="9">
        <v>14</v>
      </c>
      <c r="AA138" s="10">
        <v>14</v>
      </c>
    </row>
    <row r="139" spans="1:27" s="14" customFormat="1" ht="15">
      <c r="A139" s="1" t="s">
        <v>785</v>
      </c>
      <c r="B139" s="2" t="s">
        <v>786</v>
      </c>
      <c r="C139" s="8">
        <v>157</v>
      </c>
      <c r="D139" s="9">
        <v>141</v>
      </c>
      <c r="E139" s="9">
        <v>2</v>
      </c>
      <c r="F139" s="10">
        <v>2</v>
      </c>
      <c r="G139" s="87">
        <v>179</v>
      </c>
      <c r="H139" s="9">
        <v>167</v>
      </c>
      <c r="I139" s="9">
        <v>2</v>
      </c>
      <c r="J139" s="10">
        <v>2</v>
      </c>
      <c r="K139" s="8">
        <v>32</v>
      </c>
      <c r="L139" s="9">
        <v>28</v>
      </c>
      <c r="M139" s="9">
        <v>97</v>
      </c>
      <c r="N139" s="9">
        <v>90</v>
      </c>
      <c r="O139" s="9">
        <v>49</v>
      </c>
      <c r="P139" s="10">
        <v>48</v>
      </c>
      <c r="Q139" s="8">
        <v>58</v>
      </c>
      <c r="R139" s="9">
        <v>53</v>
      </c>
      <c r="S139" s="9">
        <v>23</v>
      </c>
      <c r="T139" s="9">
        <v>23</v>
      </c>
      <c r="U139" s="9">
        <v>71</v>
      </c>
      <c r="V139" s="9">
        <v>68</v>
      </c>
      <c r="W139" s="9">
        <v>40</v>
      </c>
      <c r="X139" s="10">
        <v>35</v>
      </c>
      <c r="Y139" s="8">
        <v>804</v>
      </c>
      <c r="Z139" s="9">
        <v>86</v>
      </c>
      <c r="AA139" s="10">
        <v>66</v>
      </c>
    </row>
    <row r="140" spans="1:27" s="14" customFormat="1" ht="15">
      <c r="A140" s="1" t="s">
        <v>593</v>
      </c>
      <c r="B140" s="2" t="s">
        <v>594</v>
      </c>
      <c r="C140" s="8">
        <v>91</v>
      </c>
      <c r="D140" s="9">
        <v>48</v>
      </c>
      <c r="E140" s="9">
        <v>4</v>
      </c>
      <c r="F140" s="10">
        <v>3</v>
      </c>
      <c r="G140" s="87">
        <v>178</v>
      </c>
      <c r="H140" s="9">
        <v>99</v>
      </c>
      <c r="I140" s="9">
        <v>3</v>
      </c>
      <c r="J140" s="10">
        <v>2</v>
      </c>
      <c r="K140" s="8">
        <v>11</v>
      </c>
      <c r="L140" s="9">
        <v>2</v>
      </c>
      <c r="M140" s="9">
        <v>79</v>
      </c>
      <c r="N140" s="9">
        <v>48</v>
      </c>
      <c r="O140" s="9">
        <v>88</v>
      </c>
      <c r="P140" s="10">
        <v>49</v>
      </c>
      <c r="Q140" s="8">
        <v>23</v>
      </c>
      <c r="R140" s="9">
        <v>14</v>
      </c>
      <c r="S140" s="9">
        <v>11</v>
      </c>
      <c r="T140" s="9">
        <v>3</v>
      </c>
      <c r="U140" s="9">
        <v>106</v>
      </c>
      <c r="V140" s="9">
        <v>59</v>
      </c>
      <c r="W140" s="9">
        <v>93</v>
      </c>
      <c r="X140" s="10">
        <v>44</v>
      </c>
      <c r="Y140" s="8">
        <v>204</v>
      </c>
      <c r="Z140" s="9">
        <v>21</v>
      </c>
      <c r="AA140" s="10">
        <v>45</v>
      </c>
    </row>
    <row r="141" spans="1:27" s="14" customFormat="1" ht="15">
      <c r="A141" s="1" t="s">
        <v>577</v>
      </c>
      <c r="B141" s="2" t="s">
        <v>578</v>
      </c>
      <c r="C141" s="8">
        <v>97</v>
      </c>
      <c r="D141" s="9">
        <v>0</v>
      </c>
      <c r="E141" s="9">
        <v>1</v>
      </c>
      <c r="F141" s="10">
        <v>0</v>
      </c>
      <c r="G141" s="87">
        <v>177</v>
      </c>
      <c r="H141" s="9">
        <v>1</v>
      </c>
      <c r="I141" s="9">
        <v>0</v>
      </c>
      <c r="J141" s="10">
        <v>0</v>
      </c>
      <c r="K141" s="8">
        <v>12</v>
      </c>
      <c r="L141" s="9">
        <v>0</v>
      </c>
      <c r="M141" s="9">
        <v>71</v>
      </c>
      <c r="N141" s="9">
        <v>0</v>
      </c>
      <c r="O141" s="9">
        <v>79</v>
      </c>
      <c r="P141" s="10">
        <v>1</v>
      </c>
      <c r="Q141" s="8">
        <v>12</v>
      </c>
      <c r="R141" s="9">
        <v>0</v>
      </c>
      <c r="S141" s="9">
        <v>9</v>
      </c>
      <c r="T141" s="9">
        <v>0</v>
      </c>
      <c r="U141" s="9">
        <v>121</v>
      </c>
      <c r="V141" s="9">
        <v>1</v>
      </c>
      <c r="W141" s="9">
        <v>116</v>
      </c>
      <c r="X141" s="10">
        <v>1</v>
      </c>
      <c r="Y141" s="8">
        <v>477</v>
      </c>
      <c r="Z141" s="9">
        <v>10</v>
      </c>
      <c r="AA141" s="10">
        <v>43</v>
      </c>
    </row>
    <row r="142" spans="1:27" s="14" customFormat="1" ht="30">
      <c r="A142" s="1" t="s">
        <v>587</v>
      </c>
      <c r="B142" s="2" t="s">
        <v>588</v>
      </c>
      <c r="C142" s="8">
        <v>97</v>
      </c>
      <c r="D142" s="9">
        <v>10</v>
      </c>
      <c r="E142" s="9">
        <v>0</v>
      </c>
      <c r="F142" s="10">
        <v>0</v>
      </c>
      <c r="G142" s="87">
        <v>175</v>
      </c>
      <c r="H142" s="9">
        <v>40</v>
      </c>
      <c r="I142" s="9">
        <v>0</v>
      </c>
      <c r="J142" s="10">
        <v>0</v>
      </c>
      <c r="K142" s="8">
        <v>11</v>
      </c>
      <c r="L142" s="9">
        <v>2</v>
      </c>
      <c r="M142" s="9">
        <v>68</v>
      </c>
      <c r="N142" s="9">
        <v>10</v>
      </c>
      <c r="O142" s="9">
        <v>96</v>
      </c>
      <c r="P142" s="10">
        <v>28</v>
      </c>
      <c r="Q142" s="8">
        <v>9</v>
      </c>
      <c r="R142" s="9">
        <v>0</v>
      </c>
      <c r="S142" s="9">
        <v>3</v>
      </c>
      <c r="T142" s="9">
        <v>0</v>
      </c>
      <c r="U142" s="9">
        <v>113</v>
      </c>
      <c r="V142" s="9">
        <v>31</v>
      </c>
      <c r="W142" s="9">
        <v>100</v>
      </c>
      <c r="X142" s="10">
        <v>26</v>
      </c>
      <c r="Y142" s="8">
        <v>97</v>
      </c>
      <c r="Z142" s="9">
        <v>15</v>
      </c>
      <c r="AA142" s="10">
        <v>13</v>
      </c>
    </row>
    <row r="143" spans="1:27" s="14" customFormat="1" ht="15">
      <c r="A143" s="1" t="s">
        <v>702</v>
      </c>
      <c r="B143" s="2" t="s">
        <v>703</v>
      </c>
      <c r="C143" s="8">
        <v>249</v>
      </c>
      <c r="D143" s="9">
        <v>2</v>
      </c>
      <c r="E143" s="9">
        <v>102</v>
      </c>
      <c r="F143" s="10">
        <v>1</v>
      </c>
      <c r="G143" s="87">
        <v>174</v>
      </c>
      <c r="H143" s="9">
        <v>0</v>
      </c>
      <c r="I143" s="9">
        <v>25</v>
      </c>
      <c r="J143" s="10">
        <v>0</v>
      </c>
      <c r="K143" s="8">
        <v>18</v>
      </c>
      <c r="L143" s="9">
        <v>0</v>
      </c>
      <c r="M143" s="9">
        <v>46</v>
      </c>
      <c r="N143" s="9">
        <v>0</v>
      </c>
      <c r="O143" s="9">
        <v>12</v>
      </c>
      <c r="P143" s="10">
        <v>0</v>
      </c>
      <c r="Q143" s="8">
        <v>142</v>
      </c>
      <c r="R143" s="9">
        <v>0</v>
      </c>
      <c r="S143" s="9">
        <v>132</v>
      </c>
      <c r="T143" s="9">
        <v>0</v>
      </c>
      <c r="U143" s="9">
        <v>42</v>
      </c>
      <c r="V143" s="9">
        <v>0</v>
      </c>
      <c r="W143" s="9">
        <v>18</v>
      </c>
      <c r="X143" s="10">
        <v>0</v>
      </c>
      <c r="Y143" s="8">
        <v>3</v>
      </c>
      <c r="Z143" s="9">
        <v>2</v>
      </c>
      <c r="AA143" s="10">
        <v>0</v>
      </c>
    </row>
    <row r="144" spans="1:27" s="14" customFormat="1" ht="15">
      <c r="A144" s="1" t="s">
        <v>628</v>
      </c>
      <c r="B144" s="2" t="s">
        <v>629</v>
      </c>
      <c r="C144" s="8">
        <v>83</v>
      </c>
      <c r="D144" s="9">
        <v>0</v>
      </c>
      <c r="E144" s="9">
        <v>0</v>
      </c>
      <c r="F144" s="10">
        <v>0</v>
      </c>
      <c r="G144" s="87">
        <v>173</v>
      </c>
      <c r="H144" s="9">
        <v>0</v>
      </c>
      <c r="I144" s="9">
        <v>0</v>
      </c>
      <c r="J144" s="10">
        <v>0</v>
      </c>
      <c r="K144" s="8">
        <v>9</v>
      </c>
      <c r="L144" s="9">
        <v>0</v>
      </c>
      <c r="M144" s="9">
        <v>73</v>
      </c>
      <c r="N144" s="9">
        <v>0</v>
      </c>
      <c r="O144" s="9">
        <v>86</v>
      </c>
      <c r="P144" s="10">
        <v>0</v>
      </c>
      <c r="Q144" s="8">
        <v>19</v>
      </c>
      <c r="R144" s="9">
        <v>0</v>
      </c>
      <c r="S144" s="9">
        <v>5</v>
      </c>
      <c r="T144" s="9">
        <v>0</v>
      </c>
      <c r="U144" s="9">
        <v>109</v>
      </c>
      <c r="V144" s="9">
        <v>0</v>
      </c>
      <c r="W144" s="9">
        <v>77</v>
      </c>
      <c r="X144" s="10">
        <v>0</v>
      </c>
      <c r="Y144" s="8">
        <v>2326</v>
      </c>
      <c r="Z144" s="9">
        <v>49</v>
      </c>
      <c r="AA144" s="10">
        <v>79</v>
      </c>
    </row>
    <row r="145" spans="1:27" s="14" customFormat="1" ht="15">
      <c r="A145" s="1" t="s">
        <v>567</v>
      </c>
      <c r="B145" s="2" t="s">
        <v>568</v>
      </c>
      <c r="C145" s="8">
        <v>84</v>
      </c>
      <c r="D145" s="9">
        <v>44</v>
      </c>
      <c r="E145" s="9">
        <v>0</v>
      </c>
      <c r="F145" s="10">
        <v>0</v>
      </c>
      <c r="G145" s="87">
        <v>173</v>
      </c>
      <c r="H145" s="9">
        <v>105</v>
      </c>
      <c r="I145" s="9">
        <v>1</v>
      </c>
      <c r="J145" s="10">
        <v>1</v>
      </c>
      <c r="K145" s="8">
        <v>16</v>
      </c>
      <c r="L145" s="9">
        <v>6</v>
      </c>
      <c r="M145" s="9">
        <v>63</v>
      </c>
      <c r="N145" s="9">
        <v>41</v>
      </c>
      <c r="O145" s="9">
        <v>87</v>
      </c>
      <c r="P145" s="10">
        <v>55</v>
      </c>
      <c r="Q145" s="8">
        <v>3</v>
      </c>
      <c r="R145" s="9">
        <v>2</v>
      </c>
      <c r="S145" s="9">
        <v>1</v>
      </c>
      <c r="T145" s="9">
        <v>1</v>
      </c>
      <c r="U145" s="9">
        <v>115</v>
      </c>
      <c r="V145" s="9">
        <v>70</v>
      </c>
      <c r="W145" s="9">
        <v>72</v>
      </c>
      <c r="X145" s="10">
        <v>43</v>
      </c>
      <c r="Y145" s="8">
        <v>52</v>
      </c>
      <c r="Z145" s="9">
        <v>7</v>
      </c>
      <c r="AA145" s="10">
        <v>5</v>
      </c>
    </row>
    <row r="146" spans="1:27" s="14" customFormat="1" ht="15">
      <c r="A146" s="1" t="s">
        <v>612</v>
      </c>
      <c r="B146" s="2" t="s">
        <v>613</v>
      </c>
      <c r="C146" s="8">
        <v>116</v>
      </c>
      <c r="D146" s="9">
        <v>0</v>
      </c>
      <c r="E146" s="9">
        <v>0</v>
      </c>
      <c r="F146" s="10">
        <v>0</v>
      </c>
      <c r="G146" s="87">
        <v>172</v>
      </c>
      <c r="H146" s="9">
        <v>2</v>
      </c>
      <c r="I146" s="9">
        <v>0</v>
      </c>
      <c r="J146" s="10">
        <v>0</v>
      </c>
      <c r="K146" s="8">
        <v>14</v>
      </c>
      <c r="L146" s="9">
        <v>0</v>
      </c>
      <c r="M146" s="9">
        <v>82</v>
      </c>
      <c r="N146" s="9">
        <v>1</v>
      </c>
      <c r="O146" s="9">
        <v>76</v>
      </c>
      <c r="P146" s="10">
        <v>1</v>
      </c>
      <c r="Q146" s="8">
        <v>5</v>
      </c>
      <c r="R146" s="9">
        <v>0</v>
      </c>
      <c r="S146" s="9">
        <v>0</v>
      </c>
      <c r="T146" s="9">
        <v>0</v>
      </c>
      <c r="U146" s="9">
        <v>98</v>
      </c>
      <c r="V146" s="9">
        <v>1</v>
      </c>
      <c r="W146" s="9">
        <v>120</v>
      </c>
      <c r="X146" s="10">
        <v>0</v>
      </c>
      <c r="Y146" s="8">
        <v>837</v>
      </c>
      <c r="Z146" s="9">
        <v>14</v>
      </c>
      <c r="AA146" s="10">
        <v>268</v>
      </c>
    </row>
    <row r="147" spans="1:27" s="14" customFormat="1" ht="17.25" customHeight="1">
      <c r="A147" s="1" t="s">
        <v>581</v>
      </c>
      <c r="B147" s="2" t="s">
        <v>582</v>
      </c>
      <c r="C147" s="8">
        <v>95</v>
      </c>
      <c r="D147" s="9">
        <v>0</v>
      </c>
      <c r="E147" s="9">
        <v>0</v>
      </c>
      <c r="F147" s="10">
        <v>0</v>
      </c>
      <c r="G147" s="87">
        <v>171</v>
      </c>
      <c r="H147" s="9">
        <v>0</v>
      </c>
      <c r="I147" s="9">
        <v>0</v>
      </c>
      <c r="J147" s="10">
        <v>0</v>
      </c>
      <c r="K147" s="8">
        <v>8</v>
      </c>
      <c r="L147" s="9">
        <v>0</v>
      </c>
      <c r="M147" s="9">
        <v>61</v>
      </c>
      <c r="N147" s="9">
        <v>0</v>
      </c>
      <c r="O147" s="9">
        <v>100</v>
      </c>
      <c r="P147" s="10">
        <v>0</v>
      </c>
      <c r="Q147" s="8">
        <v>8</v>
      </c>
      <c r="R147" s="9">
        <v>0</v>
      </c>
      <c r="S147" s="9">
        <v>2</v>
      </c>
      <c r="T147" s="9">
        <v>0</v>
      </c>
      <c r="U147" s="9">
        <v>121</v>
      </c>
      <c r="V147" s="9">
        <v>0</v>
      </c>
      <c r="W147" s="9">
        <v>90</v>
      </c>
      <c r="X147" s="10">
        <v>0</v>
      </c>
      <c r="Y147" s="8">
        <v>175</v>
      </c>
      <c r="Z147" s="9">
        <v>21</v>
      </c>
      <c r="AA147" s="10">
        <v>17</v>
      </c>
    </row>
    <row r="148" spans="1:27" s="14" customFormat="1" ht="15">
      <c r="A148" s="1" t="s">
        <v>597</v>
      </c>
      <c r="B148" s="2" t="s">
        <v>598</v>
      </c>
      <c r="C148" s="8">
        <v>148</v>
      </c>
      <c r="D148" s="9">
        <v>45</v>
      </c>
      <c r="E148" s="9">
        <v>19</v>
      </c>
      <c r="F148" s="10">
        <v>6</v>
      </c>
      <c r="G148" s="87">
        <v>170</v>
      </c>
      <c r="H148" s="9">
        <v>52</v>
      </c>
      <c r="I148" s="9">
        <v>10</v>
      </c>
      <c r="J148" s="10">
        <v>2</v>
      </c>
      <c r="K148" s="8">
        <v>24</v>
      </c>
      <c r="L148" s="9">
        <v>11</v>
      </c>
      <c r="M148" s="9">
        <v>77</v>
      </c>
      <c r="N148" s="9">
        <v>26</v>
      </c>
      <c r="O148" s="9">
        <v>45</v>
      </c>
      <c r="P148" s="10">
        <v>13</v>
      </c>
      <c r="Q148" s="8">
        <v>53</v>
      </c>
      <c r="R148" s="9">
        <v>13</v>
      </c>
      <c r="S148" s="9">
        <v>10</v>
      </c>
      <c r="T148" s="9">
        <v>3</v>
      </c>
      <c r="U148" s="9">
        <v>74</v>
      </c>
      <c r="V148" s="9">
        <v>20</v>
      </c>
      <c r="W148" s="9">
        <v>33</v>
      </c>
      <c r="X148" s="10">
        <v>5</v>
      </c>
      <c r="Y148" s="8">
        <v>2</v>
      </c>
      <c r="Z148" s="9">
        <v>1</v>
      </c>
      <c r="AA148" s="10">
        <v>0</v>
      </c>
    </row>
    <row r="149" spans="1:27" s="14" customFormat="1" ht="30">
      <c r="A149" s="1" t="s">
        <v>595</v>
      </c>
      <c r="B149" s="2" t="s">
        <v>596</v>
      </c>
      <c r="C149" s="8">
        <v>71</v>
      </c>
      <c r="D149" s="9">
        <v>60</v>
      </c>
      <c r="E149" s="9">
        <v>0</v>
      </c>
      <c r="F149" s="10">
        <v>0</v>
      </c>
      <c r="G149" s="87">
        <v>168</v>
      </c>
      <c r="H149" s="9">
        <v>143</v>
      </c>
      <c r="I149" s="9">
        <v>0</v>
      </c>
      <c r="J149" s="10">
        <v>0</v>
      </c>
      <c r="K149" s="8">
        <v>7</v>
      </c>
      <c r="L149" s="9">
        <v>7</v>
      </c>
      <c r="M149" s="9">
        <v>50</v>
      </c>
      <c r="N149" s="9">
        <v>42</v>
      </c>
      <c r="O149" s="9">
        <v>99</v>
      </c>
      <c r="P149" s="10">
        <v>83</v>
      </c>
      <c r="Q149" s="8">
        <v>2</v>
      </c>
      <c r="R149" s="9">
        <v>0</v>
      </c>
      <c r="S149" s="9">
        <v>2</v>
      </c>
      <c r="T149" s="9">
        <v>0</v>
      </c>
      <c r="U149" s="9">
        <v>126</v>
      </c>
      <c r="V149" s="9">
        <v>108</v>
      </c>
      <c r="W149" s="9">
        <v>57</v>
      </c>
      <c r="X149" s="10">
        <v>47</v>
      </c>
      <c r="Y149" s="8">
        <v>21</v>
      </c>
      <c r="Z149" s="9">
        <v>1</v>
      </c>
      <c r="AA149" s="10">
        <v>1</v>
      </c>
    </row>
    <row r="150" spans="1:27" s="14" customFormat="1" ht="30">
      <c r="A150" s="1" t="s">
        <v>618</v>
      </c>
      <c r="B150" s="2" t="s">
        <v>619</v>
      </c>
      <c r="C150" s="8">
        <v>131</v>
      </c>
      <c r="D150" s="9">
        <v>1</v>
      </c>
      <c r="E150" s="9">
        <v>3</v>
      </c>
      <c r="F150" s="10">
        <v>0</v>
      </c>
      <c r="G150" s="87">
        <v>166</v>
      </c>
      <c r="H150" s="9">
        <v>3</v>
      </c>
      <c r="I150" s="9">
        <v>0</v>
      </c>
      <c r="J150" s="10">
        <v>0</v>
      </c>
      <c r="K150" s="8">
        <v>12</v>
      </c>
      <c r="L150" s="9">
        <v>0</v>
      </c>
      <c r="M150" s="9">
        <v>77</v>
      </c>
      <c r="N150" s="9">
        <v>0</v>
      </c>
      <c r="O150" s="9">
        <v>47</v>
      </c>
      <c r="P150" s="10">
        <v>2</v>
      </c>
      <c r="Q150" s="8">
        <v>52</v>
      </c>
      <c r="R150" s="9">
        <v>1</v>
      </c>
      <c r="S150" s="9">
        <v>32</v>
      </c>
      <c r="T150" s="9">
        <v>0</v>
      </c>
      <c r="U150" s="9">
        <v>95</v>
      </c>
      <c r="V150" s="9">
        <v>2</v>
      </c>
      <c r="W150" s="9">
        <v>8</v>
      </c>
      <c r="X150" s="10">
        <v>0</v>
      </c>
      <c r="Y150" s="8">
        <v>34</v>
      </c>
      <c r="Z150" s="9">
        <v>5</v>
      </c>
      <c r="AA150" s="10">
        <v>4</v>
      </c>
    </row>
    <row r="151" spans="1:27" s="14" customFormat="1" ht="15">
      <c r="A151" s="1" t="s">
        <v>648</v>
      </c>
      <c r="B151" s="2" t="s">
        <v>649</v>
      </c>
      <c r="C151" s="8">
        <v>142</v>
      </c>
      <c r="D151" s="9">
        <v>29</v>
      </c>
      <c r="E151" s="9">
        <v>5</v>
      </c>
      <c r="F151" s="10">
        <v>1</v>
      </c>
      <c r="G151" s="87">
        <v>163</v>
      </c>
      <c r="H151" s="9">
        <v>57</v>
      </c>
      <c r="I151" s="9">
        <v>0</v>
      </c>
      <c r="J151" s="10">
        <v>0</v>
      </c>
      <c r="K151" s="8">
        <v>21</v>
      </c>
      <c r="L151" s="9">
        <v>6</v>
      </c>
      <c r="M151" s="9">
        <v>76</v>
      </c>
      <c r="N151" s="9">
        <v>22</v>
      </c>
      <c r="O151" s="9">
        <v>66</v>
      </c>
      <c r="P151" s="10">
        <v>29</v>
      </c>
      <c r="Q151" s="8">
        <v>61</v>
      </c>
      <c r="R151" s="9">
        <v>22</v>
      </c>
      <c r="S151" s="9">
        <v>33</v>
      </c>
      <c r="T151" s="9">
        <v>11</v>
      </c>
      <c r="U151" s="9">
        <v>80</v>
      </c>
      <c r="V151" s="9">
        <v>30</v>
      </c>
      <c r="W151" s="9">
        <v>33</v>
      </c>
      <c r="X151" s="10">
        <v>12</v>
      </c>
      <c r="Y151" s="8">
        <v>698</v>
      </c>
      <c r="Z151" s="9">
        <v>26</v>
      </c>
      <c r="AA151" s="10">
        <v>105</v>
      </c>
    </row>
    <row r="152" spans="1:27" s="14" customFormat="1" ht="15">
      <c r="A152" s="1" t="s">
        <v>667</v>
      </c>
      <c r="B152" s="2" t="s">
        <v>668</v>
      </c>
      <c r="C152" s="8">
        <v>189</v>
      </c>
      <c r="D152" s="9">
        <v>138</v>
      </c>
      <c r="E152" s="9">
        <v>51</v>
      </c>
      <c r="F152" s="10">
        <v>38</v>
      </c>
      <c r="G152" s="87">
        <v>161</v>
      </c>
      <c r="H152" s="9">
        <v>125</v>
      </c>
      <c r="I152" s="9">
        <v>19</v>
      </c>
      <c r="J152" s="10">
        <v>13</v>
      </c>
      <c r="K152" s="8">
        <v>14</v>
      </c>
      <c r="L152" s="9">
        <v>13</v>
      </c>
      <c r="M152" s="9">
        <v>76</v>
      </c>
      <c r="N152" s="9">
        <v>58</v>
      </c>
      <c r="O152" s="9">
        <v>38</v>
      </c>
      <c r="P152" s="10">
        <v>32</v>
      </c>
      <c r="Q152" s="8">
        <v>83</v>
      </c>
      <c r="R152" s="9">
        <v>62</v>
      </c>
      <c r="S152" s="9">
        <v>17</v>
      </c>
      <c r="T152" s="9">
        <v>12</v>
      </c>
      <c r="U152" s="9">
        <v>70</v>
      </c>
      <c r="V152" s="9">
        <v>51</v>
      </c>
      <c r="W152" s="9">
        <v>8</v>
      </c>
      <c r="X152" s="10">
        <v>5</v>
      </c>
      <c r="Y152" s="8">
        <v>91</v>
      </c>
      <c r="Z152" s="9">
        <v>35</v>
      </c>
      <c r="AA152" s="10">
        <v>8</v>
      </c>
    </row>
    <row r="153" spans="1:27" s="14" customFormat="1" ht="15">
      <c r="A153" s="1" t="s">
        <v>646</v>
      </c>
      <c r="B153" s="2" t="s">
        <v>647</v>
      </c>
      <c r="C153" s="8">
        <v>111</v>
      </c>
      <c r="D153" s="9">
        <v>87</v>
      </c>
      <c r="E153" s="9">
        <v>8</v>
      </c>
      <c r="F153" s="10">
        <v>7</v>
      </c>
      <c r="G153" s="87">
        <v>160</v>
      </c>
      <c r="H153" s="9">
        <v>119</v>
      </c>
      <c r="I153" s="9">
        <v>2</v>
      </c>
      <c r="J153" s="10">
        <v>2</v>
      </c>
      <c r="K153" s="8">
        <v>11</v>
      </c>
      <c r="L153" s="9">
        <v>8</v>
      </c>
      <c r="M153" s="9">
        <v>59</v>
      </c>
      <c r="N153" s="9">
        <v>47</v>
      </c>
      <c r="O153" s="9">
        <v>66</v>
      </c>
      <c r="P153" s="10">
        <v>45</v>
      </c>
      <c r="Q153" s="8">
        <v>28</v>
      </c>
      <c r="R153" s="9">
        <v>20</v>
      </c>
      <c r="S153" s="9">
        <v>13</v>
      </c>
      <c r="T153" s="9">
        <v>10</v>
      </c>
      <c r="U153" s="9">
        <v>97</v>
      </c>
      <c r="V153" s="9">
        <v>66</v>
      </c>
      <c r="W153" s="9">
        <v>40</v>
      </c>
      <c r="X153" s="10">
        <v>21</v>
      </c>
      <c r="Y153" s="8">
        <v>3</v>
      </c>
      <c r="Z153" s="9">
        <v>3</v>
      </c>
      <c r="AA153" s="10">
        <v>0</v>
      </c>
    </row>
    <row r="154" spans="1:27" s="14" customFormat="1" ht="15">
      <c r="A154" s="1" t="s">
        <v>691</v>
      </c>
      <c r="B154" s="2" t="s">
        <v>692</v>
      </c>
      <c r="C154" s="8">
        <v>84</v>
      </c>
      <c r="D154" s="9">
        <v>83</v>
      </c>
      <c r="E154" s="9">
        <v>0</v>
      </c>
      <c r="F154" s="10">
        <v>0</v>
      </c>
      <c r="G154" s="87">
        <v>160</v>
      </c>
      <c r="H154" s="9">
        <v>158</v>
      </c>
      <c r="I154" s="9">
        <v>1</v>
      </c>
      <c r="J154" s="10">
        <v>1</v>
      </c>
      <c r="K154" s="8">
        <v>17</v>
      </c>
      <c r="L154" s="9">
        <v>17</v>
      </c>
      <c r="M154" s="9">
        <v>62</v>
      </c>
      <c r="N154" s="9">
        <v>60</v>
      </c>
      <c r="O154" s="9">
        <v>76</v>
      </c>
      <c r="P154" s="10">
        <v>76</v>
      </c>
      <c r="Q154" s="8">
        <v>19</v>
      </c>
      <c r="R154" s="9">
        <v>19</v>
      </c>
      <c r="S154" s="9">
        <v>6</v>
      </c>
      <c r="T154" s="9">
        <v>6</v>
      </c>
      <c r="U154" s="9">
        <v>99</v>
      </c>
      <c r="V154" s="9">
        <v>99</v>
      </c>
      <c r="W154" s="9">
        <v>70</v>
      </c>
      <c r="X154" s="10">
        <v>70</v>
      </c>
      <c r="Y154" s="8">
        <v>532</v>
      </c>
      <c r="Z154" s="9">
        <v>94</v>
      </c>
      <c r="AA154" s="10">
        <v>33</v>
      </c>
    </row>
    <row r="155" spans="1:27" s="14" customFormat="1" ht="15">
      <c r="A155" s="1" t="s">
        <v>638</v>
      </c>
      <c r="B155" s="2" t="s">
        <v>639</v>
      </c>
      <c r="C155" s="8">
        <v>184</v>
      </c>
      <c r="D155" s="9">
        <v>0</v>
      </c>
      <c r="E155" s="9">
        <v>31</v>
      </c>
      <c r="F155" s="10">
        <v>0</v>
      </c>
      <c r="G155" s="87">
        <v>158</v>
      </c>
      <c r="H155" s="9">
        <v>1</v>
      </c>
      <c r="I155" s="9">
        <v>4</v>
      </c>
      <c r="J155" s="10">
        <v>0</v>
      </c>
      <c r="K155" s="8">
        <v>20</v>
      </c>
      <c r="L155" s="9">
        <v>0</v>
      </c>
      <c r="M155" s="9">
        <v>80</v>
      </c>
      <c r="N155" s="9">
        <v>0</v>
      </c>
      <c r="O155" s="9">
        <v>41</v>
      </c>
      <c r="P155" s="10">
        <v>0</v>
      </c>
      <c r="Q155" s="8">
        <v>71</v>
      </c>
      <c r="R155" s="9">
        <v>0</v>
      </c>
      <c r="S155" s="9">
        <v>49</v>
      </c>
      <c r="T155" s="9">
        <v>0</v>
      </c>
      <c r="U155" s="9">
        <v>60</v>
      </c>
      <c r="V155" s="9">
        <v>1</v>
      </c>
      <c r="W155" s="9">
        <v>51</v>
      </c>
      <c r="X155" s="10">
        <v>0</v>
      </c>
      <c r="Y155" s="8">
        <v>502</v>
      </c>
      <c r="Z155" s="9">
        <v>51</v>
      </c>
      <c r="AA155" s="10">
        <v>55</v>
      </c>
    </row>
    <row r="156" spans="1:27" s="14" customFormat="1" ht="30">
      <c r="A156" s="1" t="s">
        <v>650</v>
      </c>
      <c r="B156" s="2" t="s">
        <v>651</v>
      </c>
      <c r="C156" s="8">
        <v>166</v>
      </c>
      <c r="D156" s="9">
        <v>58</v>
      </c>
      <c r="E156" s="9">
        <v>44</v>
      </c>
      <c r="F156" s="10">
        <v>14</v>
      </c>
      <c r="G156" s="87">
        <v>157</v>
      </c>
      <c r="H156" s="9">
        <v>45</v>
      </c>
      <c r="I156" s="9">
        <v>28</v>
      </c>
      <c r="J156" s="10">
        <v>10</v>
      </c>
      <c r="K156" s="8">
        <v>22</v>
      </c>
      <c r="L156" s="9">
        <v>7</v>
      </c>
      <c r="M156" s="9">
        <v>54</v>
      </c>
      <c r="N156" s="9">
        <v>16</v>
      </c>
      <c r="O156" s="9">
        <v>45</v>
      </c>
      <c r="P156" s="10">
        <v>9</v>
      </c>
      <c r="Q156" s="8">
        <v>67</v>
      </c>
      <c r="R156" s="9">
        <v>19</v>
      </c>
      <c r="S156" s="9">
        <v>20</v>
      </c>
      <c r="T156" s="9">
        <v>8</v>
      </c>
      <c r="U156" s="9">
        <v>58</v>
      </c>
      <c r="V156" s="9">
        <v>12</v>
      </c>
      <c r="W156" s="9">
        <v>44</v>
      </c>
      <c r="X156" s="10">
        <v>8</v>
      </c>
      <c r="Y156" s="8">
        <v>90</v>
      </c>
      <c r="Z156" s="9">
        <v>20</v>
      </c>
      <c r="AA156" s="10">
        <v>10</v>
      </c>
    </row>
    <row r="157" spans="1:27" s="14" customFormat="1" ht="15">
      <c r="A157" s="1" t="s">
        <v>654</v>
      </c>
      <c r="B157" s="2" t="s">
        <v>655</v>
      </c>
      <c r="C157" s="8">
        <v>162</v>
      </c>
      <c r="D157" s="9">
        <v>140</v>
      </c>
      <c r="E157" s="9">
        <v>36</v>
      </c>
      <c r="F157" s="10">
        <v>29</v>
      </c>
      <c r="G157" s="87">
        <v>157</v>
      </c>
      <c r="H157" s="9">
        <v>141</v>
      </c>
      <c r="I157" s="9">
        <v>11</v>
      </c>
      <c r="J157" s="10">
        <v>9</v>
      </c>
      <c r="K157" s="8">
        <v>18</v>
      </c>
      <c r="L157" s="9">
        <v>15</v>
      </c>
      <c r="M157" s="9">
        <v>66</v>
      </c>
      <c r="N157" s="9">
        <v>60</v>
      </c>
      <c r="O157" s="9">
        <v>56</v>
      </c>
      <c r="P157" s="10">
        <v>53</v>
      </c>
      <c r="Q157" s="8">
        <v>53</v>
      </c>
      <c r="R157" s="9">
        <v>48</v>
      </c>
      <c r="S157" s="9">
        <v>14</v>
      </c>
      <c r="T157" s="9">
        <v>13</v>
      </c>
      <c r="U157" s="9">
        <v>79</v>
      </c>
      <c r="V157" s="9">
        <v>69</v>
      </c>
      <c r="W157" s="9">
        <v>17</v>
      </c>
      <c r="X157" s="10">
        <v>16</v>
      </c>
      <c r="Y157" s="8">
        <v>37</v>
      </c>
      <c r="Z157" s="9">
        <v>16</v>
      </c>
      <c r="AA157" s="10">
        <v>1</v>
      </c>
    </row>
    <row r="158" spans="1:27" s="14" customFormat="1" ht="15">
      <c r="A158" s="1" t="s">
        <v>644</v>
      </c>
      <c r="B158" s="2" t="s">
        <v>645</v>
      </c>
      <c r="C158" s="8">
        <v>138</v>
      </c>
      <c r="D158" s="9">
        <v>88</v>
      </c>
      <c r="E158" s="9">
        <v>19</v>
      </c>
      <c r="F158" s="10">
        <v>14</v>
      </c>
      <c r="G158" s="87">
        <v>155</v>
      </c>
      <c r="H158" s="9">
        <v>96</v>
      </c>
      <c r="I158" s="9">
        <v>4</v>
      </c>
      <c r="J158" s="10">
        <v>4</v>
      </c>
      <c r="K158" s="8">
        <v>15</v>
      </c>
      <c r="L158" s="9">
        <v>10</v>
      </c>
      <c r="M158" s="9">
        <v>53</v>
      </c>
      <c r="N158" s="9">
        <v>36</v>
      </c>
      <c r="O158" s="9">
        <v>63</v>
      </c>
      <c r="P158" s="10">
        <v>36</v>
      </c>
      <c r="Q158" s="8">
        <v>30</v>
      </c>
      <c r="R158" s="9">
        <v>26</v>
      </c>
      <c r="S158" s="9">
        <v>5</v>
      </c>
      <c r="T158" s="9">
        <v>5</v>
      </c>
      <c r="U158" s="9">
        <v>92</v>
      </c>
      <c r="V158" s="9">
        <v>50</v>
      </c>
      <c r="W158" s="9">
        <v>33</v>
      </c>
      <c r="X158" s="10">
        <v>7</v>
      </c>
      <c r="Y158" s="8">
        <v>32</v>
      </c>
      <c r="Z158" s="9">
        <v>19</v>
      </c>
      <c r="AA158" s="10">
        <v>0</v>
      </c>
    </row>
    <row r="159" spans="1:27" s="14" customFormat="1" ht="15">
      <c r="A159" s="1" t="s">
        <v>656</v>
      </c>
      <c r="B159" s="2" t="s">
        <v>657</v>
      </c>
      <c r="C159" s="8">
        <v>66</v>
      </c>
      <c r="D159" s="9">
        <v>55</v>
      </c>
      <c r="E159" s="9">
        <v>1</v>
      </c>
      <c r="F159" s="10">
        <v>1</v>
      </c>
      <c r="G159" s="87">
        <v>155</v>
      </c>
      <c r="H159" s="9">
        <v>137</v>
      </c>
      <c r="I159" s="9">
        <v>1</v>
      </c>
      <c r="J159" s="10">
        <v>1</v>
      </c>
      <c r="K159" s="8">
        <v>11</v>
      </c>
      <c r="L159" s="9">
        <v>7</v>
      </c>
      <c r="M159" s="9">
        <v>49</v>
      </c>
      <c r="N159" s="9">
        <v>42</v>
      </c>
      <c r="O159" s="9">
        <v>87</v>
      </c>
      <c r="P159" s="10">
        <v>81</v>
      </c>
      <c r="Q159" s="8">
        <v>7</v>
      </c>
      <c r="R159" s="9">
        <v>6</v>
      </c>
      <c r="S159" s="9">
        <v>2</v>
      </c>
      <c r="T159" s="9">
        <v>1</v>
      </c>
      <c r="U159" s="9">
        <v>107</v>
      </c>
      <c r="V159" s="9">
        <v>100</v>
      </c>
      <c r="W159" s="9">
        <v>69</v>
      </c>
      <c r="X159" s="10">
        <v>58</v>
      </c>
      <c r="Y159" s="8">
        <v>35</v>
      </c>
      <c r="Z159" s="9">
        <v>25</v>
      </c>
      <c r="AA159" s="10">
        <v>4</v>
      </c>
    </row>
    <row r="160" spans="1:27" s="14" customFormat="1" ht="15">
      <c r="A160" s="1" t="s">
        <v>626</v>
      </c>
      <c r="B160" s="2" t="s">
        <v>627</v>
      </c>
      <c r="C160" s="8">
        <v>66</v>
      </c>
      <c r="D160" s="9">
        <v>12</v>
      </c>
      <c r="E160" s="9">
        <v>0</v>
      </c>
      <c r="F160" s="10">
        <v>0</v>
      </c>
      <c r="G160" s="87">
        <v>153</v>
      </c>
      <c r="H160" s="9">
        <v>29</v>
      </c>
      <c r="I160" s="9">
        <v>0</v>
      </c>
      <c r="J160" s="10">
        <v>0</v>
      </c>
      <c r="K160" s="8">
        <v>9</v>
      </c>
      <c r="L160" s="9">
        <v>1</v>
      </c>
      <c r="M160" s="9">
        <v>64</v>
      </c>
      <c r="N160" s="9">
        <v>14</v>
      </c>
      <c r="O160" s="9">
        <v>78</v>
      </c>
      <c r="P160" s="10">
        <v>14</v>
      </c>
      <c r="Q160" s="8">
        <v>3</v>
      </c>
      <c r="R160" s="9">
        <v>0</v>
      </c>
      <c r="S160" s="9">
        <v>1</v>
      </c>
      <c r="T160" s="9">
        <v>0</v>
      </c>
      <c r="U160" s="9">
        <v>100</v>
      </c>
      <c r="V160" s="9">
        <v>18</v>
      </c>
      <c r="W160" s="9">
        <v>110</v>
      </c>
      <c r="X160" s="10">
        <v>22</v>
      </c>
      <c r="Y160" s="8">
        <v>79</v>
      </c>
      <c r="Z160" s="9">
        <v>42</v>
      </c>
      <c r="AA160" s="10">
        <v>6</v>
      </c>
    </row>
    <row r="161" spans="1:27" s="14" customFormat="1" ht="15">
      <c r="A161" s="1" t="s">
        <v>1010</v>
      </c>
      <c r="B161" s="2" t="s">
        <v>1011</v>
      </c>
      <c r="C161" s="8">
        <v>151</v>
      </c>
      <c r="D161" s="9">
        <v>105</v>
      </c>
      <c r="E161" s="9">
        <v>7</v>
      </c>
      <c r="F161" s="10">
        <v>6</v>
      </c>
      <c r="G161" s="87">
        <v>152</v>
      </c>
      <c r="H161" s="9">
        <v>108</v>
      </c>
      <c r="I161" s="9">
        <v>3</v>
      </c>
      <c r="J161" s="10">
        <v>2</v>
      </c>
      <c r="K161" s="8">
        <v>27</v>
      </c>
      <c r="L161" s="9">
        <v>19</v>
      </c>
      <c r="M161" s="9">
        <v>80</v>
      </c>
      <c r="N161" s="9">
        <v>55</v>
      </c>
      <c r="O161" s="9">
        <v>45</v>
      </c>
      <c r="P161" s="10">
        <v>34</v>
      </c>
      <c r="Q161" s="8">
        <v>51</v>
      </c>
      <c r="R161" s="9">
        <v>39</v>
      </c>
      <c r="S161" s="9">
        <v>17</v>
      </c>
      <c r="T161" s="9">
        <v>13</v>
      </c>
      <c r="U161" s="9">
        <v>57</v>
      </c>
      <c r="V161" s="9">
        <v>40</v>
      </c>
      <c r="W161" s="9">
        <v>36</v>
      </c>
      <c r="X161" s="10">
        <v>21</v>
      </c>
      <c r="Y161" s="8">
        <v>124</v>
      </c>
      <c r="Z161" s="9">
        <v>50</v>
      </c>
      <c r="AA161" s="10">
        <v>11</v>
      </c>
    </row>
    <row r="162" spans="1:27" s="14" customFormat="1" ht="15">
      <c r="A162" s="1" t="s">
        <v>634</v>
      </c>
      <c r="B162" s="2" t="s">
        <v>635</v>
      </c>
      <c r="C162" s="8">
        <v>57</v>
      </c>
      <c r="D162" s="9">
        <v>29</v>
      </c>
      <c r="E162" s="9">
        <v>1</v>
      </c>
      <c r="F162" s="10">
        <v>1</v>
      </c>
      <c r="G162" s="87">
        <v>151</v>
      </c>
      <c r="H162" s="9">
        <v>76</v>
      </c>
      <c r="I162" s="9">
        <v>0</v>
      </c>
      <c r="J162" s="10">
        <v>0</v>
      </c>
      <c r="K162" s="8">
        <v>10</v>
      </c>
      <c r="L162" s="9">
        <v>6</v>
      </c>
      <c r="M162" s="9">
        <v>52</v>
      </c>
      <c r="N162" s="9">
        <v>23</v>
      </c>
      <c r="O162" s="9">
        <v>86</v>
      </c>
      <c r="P162" s="10">
        <v>46</v>
      </c>
      <c r="Q162" s="8">
        <v>2</v>
      </c>
      <c r="R162" s="9">
        <v>1</v>
      </c>
      <c r="S162" s="9">
        <v>0</v>
      </c>
      <c r="T162" s="9">
        <v>0</v>
      </c>
      <c r="U162" s="9">
        <v>107</v>
      </c>
      <c r="V162" s="9">
        <v>54</v>
      </c>
      <c r="W162" s="9">
        <v>87</v>
      </c>
      <c r="X162" s="10">
        <v>34</v>
      </c>
      <c r="Y162" s="8">
        <v>0</v>
      </c>
      <c r="Z162" s="9">
        <v>0</v>
      </c>
      <c r="AA162" s="10">
        <v>0</v>
      </c>
    </row>
    <row r="163" spans="1:27" s="14" customFormat="1" ht="30">
      <c r="A163" s="1" t="s">
        <v>622</v>
      </c>
      <c r="B163" s="2" t="s">
        <v>623</v>
      </c>
      <c r="C163" s="8">
        <v>80</v>
      </c>
      <c r="D163" s="9">
        <v>19</v>
      </c>
      <c r="E163" s="9">
        <v>0</v>
      </c>
      <c r="F163" s="10">
        <v>0</v>
      </c>
      <c r="G163" s="87">
        <v>150</v>
      </c>
      <c r="H163" s="9">
        <v>36</v>
      </c>
      <c r="I163" s="9">
        <v>0</v>
      </c>
      <c r="J163" s="10">
        <v>0</v>
      </c>
      <c r="K163" s="8">
        <v>9</v>
      </c>
      <c r="L163" s="9">
        <v>2</v>
      </c>
      <c r="M163" s="9">
        <v>52</v>
      </c>
      <c r="N163" s="9">
        <v>12</v>
      </c>
      <c r="O163" s="9">
        <v>71</v>
      </c>
      <c r="P163" s="10">
        <v>15</v>
      </c>
      <c r="Q163" s="8">
        <v>5</v>
      </c>
      <c r="R163" s="9">
        <v>1</v>
      </c>
      <c r="S163" s="9">
        <v>2</v>
      </c>
      <c r="T163" s="9">
        <v>0</v>
      </c>
      <c r="U163" s="9">
        <v>107</v>
      </c>
      <c r="V163" s="9">
        <v>26</v>
      </c>
      <c r="W163" s="9">
        <v>72</v>
      </c>
      <c r="X163" s="10">
        <v>25</v>
      </c>
      <c r="Y163" s="8">
        <v>13</v>
      </c>
      <c r="Z163" s="9">
        <v>3</v>
      </c>
      <c r="AA163" s="10">
        <v>1</v>
      </c>
    </row>
    <row r="164" spans="1:27" s="14" customFormat="1" ht="16.5" customHeight="1">
      <c r="A164" s="1" t="s">
        <v>614</v>
      </c>
      <c r="B164" s="2" t="s">
        <v>615</v>
      </c>
      <c r="C164" s="8">
        <v>101</v>
      </c>
      <c r="D164" s="9">
        <v>69</v>
      </c>
      <c r="E164" s="9">
        <v>19</v>
      </c>
      <c r="F164" s="10">
        <v>13</v>
      </c>
      <c r="G164" s="87">
        <v>149</v>
      </c>
      <c r="H164" s="9">
        <v>119</v>
      </c>
      <c r="I164" s="9">
        <v>5</v>
      </c>
      <c r="J164" s="10">
        <v>4</v>
      </c>
      <c r="K164" s="8">
        <v>11</v>
      </c>
      <c r="L164" s="9">
        <v>8</v>
      </c>
      <c r="M164" s="9">
        <v>41</v>
      </c>
      <c r="N164" s="9">
        <v>26</v>
      </c>
      <c r="O164" s="9">
        <v>57</v>
      </c>
      <c r="P164" s="10">
        <v>51</v>
      </c>
      <c r="Q164" s="8">
        <v>57</v>
      </c>
      <c r="R164" s="9">
        <v>44</v>
      </c>
      <c r="S164" s="9">
        <v>27</v>
      </c>
      <c r="T164" s="9">
        <v>20</v>
      </c>
      <c r="U164" s="9">
        <v>97</v>
      </c>
      <c r="V164" s="9">
        <v>85</v>
      </c>
      <c r="W164" s="9">
        <v>3</v>
      </c>
      <c r="X164" s="10">
        <v>2</v>
      </c>
      <c r="Y164" s="8">
        <v>1</v>
      </c>
      <c r="Z164" s="9">
        <v>1</v>
      </c>
      <c r="AA164" s="10">
        <v>0</v>
      </c>
    </row>
    <row r="165" spans="1:27" s="14" customFormat="1" ht="15">
      <c r="A165" s="1" t="s">
        <v>652</v>
      </c>
      <c r="B165" s="2" t="s">
        <v>653</v>
      </c>
      <c r="C165" s="8">
        <v>84</v>
      </c>
      <c r="D165" s="9">
        <v>75</v>
      </c>
      <c r="E165" s="9">
        <v>6</v>
      </c>
      <c r="F165" s="10">
        <v>6</v>
      </c>
      <c r="G165" s="87">
        <v>147</v>
      </c>
      <c r="H165" s="9">
        <v>131</v>
      </c>
      <c r="I165" s="9">
        <v>5</v>
      </c>
      <c r="J165" s="10">
        <v>5</v>
      </c>
      <c r="K165" s="8">
        <v>15</v>
      </c>
      <c r="L165" s="9">
        <v>13</v>
      </c>
      <c r="M165" s="9">
        <v>59</v>
      </c>
      <c r="N165" s="9">
        <v>54</v>
      </c>
      <c r="O165" s="9">
        <v>55</v>
      </c>
      <c r="P165" s="10">
        <v>48</v>
      </c>
      <c r="Q165" s="8">
        <v>25</v>
      </c>
      <c r="R165" s="9">
        <v>25</v>
      </c>
      <c r="S165" s="9">
        <v>2</v>
      </c>
      <c r="T165" s="9">
        <v>2</v>
      </c>
      <c r="U165" s="9">
        <v>76</v>
      </c>
      <c r="V165" s="9">
        <v>65</v>
      </c>
      <c r="W165" s="9">
        <v>14</v>
      </c>
      <c r="X165" s="10">
        <v>10</v>
      </c>
      <c r="Y165" s="8">
        <v>4</v>
      </c>
      <c r="Z165" s="9">
        <v>0</v>
      </c>
      <c r="AA165" s="10">
        <v>0</v>
      </c>
    </row>
    <row r="166" spans="1:27" s="14" customFormat="1" ht="15">
      <c r="A166" s="1" t="s">
        <v>769</v>
      </c>
      <c r="B166" s="2" t="s">
        <v>770</v>
      </c>
      <c r="C166" s="8">
        <v>158</v>
      </c>
      <c r="D166" s="9">
        <v>125</v>
      </c>
      <c r="E166" s="9">
        <v>51</v>
      </c>
      <c r="F166" s="10">
        <v>41</v>
      </c>
      <c r="G166" s="87">
        <v>147</v>
      </c>
      <c r="H166" s="9">
        <v>122</v>
      </c>
      <c r="I166" s="9">
        <v>12</v>
      </c>
      <c r="J166" s="10">
        <v>10</v>
      </c>
      <c r="K166" s="8">
        <v>10</v>
      </c>
      <c r="L166" s="9">
        <v>8</v>
      </c>
      <c r="M166" s="9">
        <v>53</v>
      </c>
      <c r="N166" s="9">
        <v>42</v>
      </c>
      <c r="O166" s="9">
        <v>41</v>
      </c>
      <c r="P166" s="10">
        <v>35</v>
      </c>
      <c r="Q166" s="8">
        <v>74</v>
      </c>
      <c r="R166" s="9">
        <v>63</v>
      </c>
      <c r="S166" s="9">
        <v>58</v>
      </c>
      <c r="T166" s="9">
        <v>49</v>
      </c>
      <c r="U166" s="9">
        <v>66</v>
      </c>
      <c r="V166" s="9">
        <v>55</v>
      </c>
      <c r="W166" s="9">
        <v>18</v>
      </c>
      <c r="X166" s="10">
        <v>15</v>
      </c>
      <c r="Y166" s="8">
        <v>15</v>
      </c>
      <c r="Z166" s="9">
        <v>8</v>
      </c>
      <c r="AA166" s="10">
        <v>1</v>
      </c>
    </row>
    <row r="167" spans="1:27" s="14" customFormat="1" ht="15">
      <c r="A167" s="1" t="s">
        <v>642</v>
      </c>
      <c r="B167" s="2" t="s">
        <v>643</v>
      </c>
      <c r="C167" s="8">
        <v>77</v>
      </c>
      <c r="D167" s="9">
        <v>42</v>
      </c>
      <c r="E167" s="9">
        <v>0</v>
      </c>
      <c r="F167" s="10">
        <v>0</v>
      </c>
      <c r="G167" s="87">
        <v>146</v>
      </c>
      <c r="H167" s="9">
        <v>62</v>
      </c>
      <c r="I167" s="9">
        <v>0</v>
      </c>
      <c r="J167" s="10">
        <v>0</v>
      </c>
      <c r="K167" s="8">
        <v>15</v>
      </c>
      <c r="L167" s="9">
        <v>8</v>
      </c>
      <c r="M167" s="9">
        <v>69</v>
      </c>
      <c r="N167" s="9">
        <v>32</v>
      </c>
      <c r="O167" s="9">
        <v>61</v>
      </c>
      <c r="P167" s="10">
        <v>22</v>
      </c>
      <c r="Q167" s="8">
        <v>1</v>
      </c>
      <c r="R167" s="9">
        <v>1</v>
      </c>
      <c r="S167" s="9">
        <v>0</v>
      </c>
      <c r="T167" s="9">
        <v>0</v>
      </c>
      <c r="U167" s="9">
        <v>74</v>
      </c>
      <c r="V167" s="9">
        <v>24</v>
      </c>
      <c r="W167" s="9">
        <v>82</v>
      </c>
      <c r="X167" s="10">
        <v>26</v>
      </c>
      <c r="Y167" s="8">
        <v>2</v>
      </c>
      <c r="Z167" s="9">
        <v>0</v>
      </c>
      <c r="AA167" s="10">
        <v>2</v>
      </c>
    </row>
    <row r="168" spans="1:27" s="14" customFormat="1" ht="15">
      <c r="A168" s="1" t="s">
        <v>624</v>
      </c>
      <c r="B168" s="2" t="s">
        <v>625</v>
      </c>
      <c r="C168" s="8">
        <v>95</v>
      </c>
      <c r="D168" s="9">
        <v>10</v>
      </c>
      <c r="E168" s="9">
        <v>0</v>
      </c>
      <c r="F168" s="10">
        <v>0</v>
      </c>
      <c r="G168" s="87">
        <v>145</v>
      </c>
      <c r="H168" s="9">
        <v>31</v>
      </c>
      <c r="I168" s="9">
        <v>0</v>
      </c>
      <c r="J168" s="10">
        <v>0</v>
      </c>
      <c r="K168" s="8">
        <v>13</v>
      </c>
      <c r="L168" s="9">
        <v>2</v>
      </c>
      <c r="M168" s="9">
        <v>67</v>
      </c>
      <c r="N168" s="9">
        <v>13</v>
      </c>
      <c r="O168" s="9">
        <v>65</v>
      </c>
      <c r="P168" s="10">
        <v>16</v>
      </c>
      <c r="Q168" s="8">
        <v>8</v>
      </c>
      <c r="R168" s="9">
        <v>3</v>
      </c>
      <c r="S168" s="9">
        <v>2</v>
      </c>
      <c r="T168" s="9">
        <v>0</v>
      </c>
      <c r="U168" s="9">
        <v>84</v>
      </c>
      <c r="V168" s="9">
        <v>21</v>
      </c>
      <c r="W168" s="9">
        <v>85</v>
      </c>
      <c r="X168" s="10">
        <v>15</v>
      </c>
      <c r="Y168" s="8">
        <v>214</v>
      </c>
      <c r="Z168" s="9">
        <v>0</v>
      </c>
      <c r="AA168" s="10">
        <v>24</v>
      </c>
    </row>
    <row r="169" spans="1:27" s="14" customFormat="1" ht="15">
      <c r="A169" s="1" t="s">
        <v>687</v>
      </c>
      <c r="B169" s="2" t="s">
        <v>688</v>
      </c>
      <c r="C169" s="8">
        <v>138</v>
      </c>
      <c r="D169" s="9">
        <v>104</v>
      </c>
      <c r="E169" s="9">
        <v>20</v>
      </c>
      <c r="F169" s="10">
        <v>15</v>
      </c>
      <c r="G169" s="87">
        <v>144</v>
      </c>
      <c r="H169" s="9">
        <v>103</v>
      </c>
      <c r="I169" s="9">
        <v>7</v>
      </c>
      <c r="J169" s="10">
        <v>6</v>
      </c>
      <c r="K169" s="8">
        <v>17</v>
      </c>
      <c r="L169" s="9">
        <v>12</v>
      </c>
      <c r="M169" s="9">
        <v>59</v>
      </c>
      <c r="N169" s="9">
        <v>40</v>
      </c>
      <c r="O169" s="9">
        <v>46</v>
      </c>
      <c r="P169" s="10">
        <v>34</v>
      </c>
      <c r="Q169" s="8">
        <v>37</v>
      </c>
      <c r="R169" s="9">
        <v>26</v>
      </c>
      <c r="S169" s="9">
        <v>3</v>
      </c>
      <c r="T169" s="9">
        <v>2</v>
      </c>
      <c r="U169" s="9">
        <v>69</v>
      </c>
      <c r="V169" s="9">
        <v>48</v>
      </c>
      <c r="W169" s="9">
        <v>7</v>
      </c>
      <c r="X169" s="10">
        <v>4</v>
      </c>
      <c r="Y169" s="8">
        <v>0</v>
      </c>
      <c r="Z169" s="9">
        <v>0</v>
      </c>
      <c r="AA169" s="10">
        <v>0</v>
      </c>
    </row>
    <row r="170" spans="1:27" s="14" customFormat="1" ht="15">
      <c r="A170" s="1" t="s">
        <v>1006</v>
      </c>
      <c r="B170" s="2" t="s">
        <v>1007</v>
      </c>
      <c r="C170" s="8">
        <v>99</v>
      </c>
      <c r="D170" s="9">
        <v>98</v>
      </c>
      <c r="E170" s="9">
        <v>0</v>
      </c>
      <c r="F170" s="10">
        <v>0</v>
      </c>
      <c r="G170" s="87">
        <v>144</v>
      </c>
      <c r="H170" s="9">
        <v>139</v>
      </c>
      <c r="I170" s="9">
        <v>1</v>
      </c>
      <c r="J170" s="10">
        <v>1</v>
      </c>
      <c r="K170" s="8">
        <v>12</v>
      </c>
      <c r="L170" s="9">
        <v>12</v>
      </c>
      <c r="M170" s="9">
        <v>89</v>
      </c>
      <c r="N170" s="9">
        <v>87</v>
      </c>
      <c r="O170" s="9">
        <v>43</v>
      </c>
      <c r="P170" s="10">
        <v>40</v>
      </c>
      <c r="Q170" s="8">
        <v>2</v>
      </c>
      <c r="R170" s="9">
        <v>1</v>
      </c>
      <c r="S170" s="9">
        <v>2</v>
      </c>
      <c r="T170" s="9">
        <v>1</v>
      </c>
      <c r="U170" s="9">
        <v>50</v>
      </c>
      <c r="V170" s="9">
        <v>47</v>
      </c>
      <c r="W170" s="9">
        <v>62</v>
      </c>
      <c r="X170" s="10">
        <v>61</v>
      </c>
      <c r="Y170" s="8">
        <v>657</v>
      </c>
      <c r="Z170" s="9">
        <v>98</v>
      </c>
      <c r="AA170" s="10">
        <v>68</v>
      </c>
    </row>
    <row r="171" spans="1:27" s="14" customFormat="1" ht="15">
      <c r="A171" s="1" t="s">
        <v>745</v>
      </c>
      <c r="B171" s="2" t="s">
        <v>746</v>
      </c>
      <c r="C171" s="8">
        <v>136</v>
      </c>
      <c r="D171" s="9">
        <v>136</v>
      </c>
      <c r="E171" s="9">
        <v>31</v>
      </c>
      <c r="F171" s="10">
        <v>31</v>
      </c>
      <c r="G171" s="87">
        <v>143</v>
      </c>
      <c r="H171" s="9">
        <v>143</v>
      </c>
      <c r="I171" s="9">
        <v>2</v>
      </c>
      <c r="J171" s="10">
        <v>2</v>
      </c>
      <c r="K171" s="8">
        <v>16</v>
      </c>
      <c r="L171" s="9">
        <v>16</v>
      </c>
      <c r="M171" s="9">
        <v>51</v>
      </c>
      <c r="N171" s="9">
        <v>51</v>
      </c>
      <c r="O171" s="9">
        <v>38</v>
      </c>
      <c r="P171" s="10">
        <v>38</v>
      </c>
      <c r="Q171" s="8">
        <v>78</v>
      </c>
      <c r="R171" s="9">
        <v>78</v>
      </c>
      <c r="S171" s="9">
        <v>20</v>
      </c>
      <c r="T171" s="9">
        <v>20</v>
      </c>
      <c r="U171" s="9">
        <v>77</v>
      </c>
      <c r="V171" s="9">
        <v>77</v>
      </c>
      <c r="W171" s="9">
        <v>6</v>
      </c>
      <c r="X171" s="10">
        <v>6</v>
      </c>
      <c r="Y171" s="8">
        <v>12</v>
      </c>
      <c r="Z171" s="9">
        <v>11</v>
      </c>
      <c r="AA171" s="10">
        <v>1</v>
      </c>
    </row>
    <row r="172" spans="1:27" s="14" customFormat="1" ht="15">
      <c r="A172" s="1" t="s">
        <v>716</v>
      </c>
      <c r="B172" s="2" t="s">
        <v>717</v>
      </c>
      <c r="C172" s="8">
        <v>123</v>
      </c>
      <c r="D172" s="9">
        <v>83</v>
      </c>
      <c r="E172" s="9">
        <v>26</v>
      </c>
      <c r="F172" s="10">
        <v>17</v>
      </c>
      <c r="G172" s="87">
        <v>141</v>
      </c>
      <c r="H172" s="9">
        <v>104</v>
      </c>
      <c r="I172" s="9">
        <v>2</v>
      </c>
      <c r="J172" s="10">
        <v>2</v>
      </c>
      <c r="K172" s="8">
        <v>4</v>
      </c>
      <c r="L172" s="9">
        <v>4</v>
      </c>
      <c r="M172" s="9">
        <v>54</v>
      </c>
      <c r="N172" s="9">
        <v>39</v>
      </c>
      <c r="O172" s="9">
        <v>42</v>
      </c>
      <c r="P172" s="10">
        <v>33</v>
      </c>
      <c r="Q172" s="8">
        <v>71</v>
      </c>
      <c r="R172" s="9">
        <v>61</v>
      </c>
      <c r="S172" s="9">
        <v>34</v>
      </c>
      <c r="T172" s="9">
        <v>27</v>
      </c>
      <c r="U172" s="9">
        <v>76</v>
      </c>
      <c r="V172" s="9">
        <v>60</v>
      </c>
      <c r="W172" s="9">
        <v>7</v>
      </c>
      <c r="X172" s="10">
        <v>2</v>
      </c>
      <c r="Y172" s="8">
        <v>95</v>
      </c>
      <c r="Z172" s="9">
        <v>25</v>
      </c>
      <c r="AA172" s="10">
        <v>11</v>
      </c>
    </row>
    <row r="173" spans="1:27" s="14" customFormat="1" ht="15">
      <c r="A173" s="1" t="s">
        <v>662</v>
      </c>
      <c r="B173" s="2" t="s">
        <v>663</v>
      </c>
      <c r="C173" s="8">
        <v>86</v>
      </c>
      <c r="D173" s="9">
        <v>8</v>
      </c>
      <c r="E173" s="9">
        <v>1</v>
      </c>
      <c r="F173" s="10">
        <v>0</v>
      </c>
      <c r="G173" s="87">
        <v>141</v>
      </c>
      <c r="H173" s="9">
        <v>19</v>
      </c>
      <c r="I173" s="9">
        <v>0</v>
      </c>
      <c r="J173" s="10">
        <v>0</v>
      </c>
      <c r="K173" s="8">
        <v>10</v>
      </c>
      <c r="L173" s="9">
        <v>0</v>
      </c>
      <c r="M173" s="9">
        <v>50</v>
      </c>
      <c r="N173" s="9">
        <v>3</v>
      </c>
      <c r="O173" s="9">
        <v>66</v>
      </c>
      <c r="P173" s="10">
        <v>14</v>
      </c>
      <c r="Q173" s="8">
        <v>18</v>
      </c>
      <c r="R173" s="9">
        <v>0</v>
      </c>
      <c r="S173" s="9">
        <v>6</v>
      </c>
      <c r="T173" s="9">
        <v>0</v>
      </c>
      <c r="U173" s="9">
        <v>89</v>
      </c>
      <c r="V173" s="9">
        <v>15</v>
      </c>
      <c r="W173" s="9">
        <v>57</v>
      </c>
      <c r="X173" s="10">
        <v>10</v>
      </c>
      <c r="Y173" s="8">
        <v>76</v>
      </c>
      <c r="Z173" s="9">
        <v>2</v>
      </c>
      <c r="AA173" s="10">
        <v>33</v>
      </c>
    </row>
    <row r="174" spans="1:27" s="14" customFormat="1" ht="15">
      <c r="A174" s="1" t="s">
        <v>685</v>
      </c>
      <c r="B174" s="2" t="s">
        <v>686</v>
      </c>
      <c r="C174" s="8">
        <v>75</v>
      </c>
      <c r="D174" s="9">
        <v>8</v>
      </c>
      <c r="E174" s="9">
        <v>1</v>
      </c>
      <c r="F174" s="10">
        <v>0</v>
      </c>
      <c r="G174" s="87">
        <v>140</v>
      </c>
      <c r="H174" s="9">
        <v>21</v>
      </c>
      <c r="I174" s="9">
        <v>1</v>
      </c>
      <c r="J174" s="10">
        <v>0</v>
      </c>
      <c r="K174" s="8">
        <v>8</v>
      </c>
      <c r="L174" s="9">
        <v>1</v>
      </c>
      <c r="M174" s="9">
        <v>64</v>
      </c>
      <c r="N174" s="9">
        <v>11</v>
      </c>
      <c r="O174" s="9">
        <v>56</v>
      </c>
      <c r="P174" s="10">
        <v>7</v>
      </c>
      <c r="Q174" s="8">
        <v>2</v>
      </c>
      <c r="R174" s="9">
        <v>0</v>
      </c>
      <c r="S174" s="9">
        <v>0</v>
      </c>
      <c r="T174" s="9">
        <v>0</v>
      </c>
      <c r="U174" s="9">
        <v>77</v>
      </c>
      <c r="V174" s="9">
        <v>11</v>
      </c>
      <c r="W174" s="9">
        <v>110</v>
      </c>
      <c r="X174" s="10">
        <v>18</v>
      </c>
      <c r="Y174" s="8">
        <v>3</v>
      </c>
      <c r="Z174" s="9">
        <v>0</v>
      </c>
      <c r="AA174" s="10">
        <v>0</v>
      </c>
    </row>
    <row r="175" spans="1:27" s="14" customFormat="1" ht="15">
      <c r="A175" s="1" t="s">
        <v>632</v>
      </c>
      <c r="B175" s="2" t="s">
        <v>633</v>
      </c>
      <c r="C175" s="8">
        <v>83</v>
      </c>
      <c r="D175" s="9">
        <v>2</v>
      </c>
      <c r="E175" s="9">
        <v>1</v>
      </c>
      <c r="F175" s="10">
        <v>0</v>
      </c>
      <c r="G175" s="87">
        <v>140</v>
      </c>
      <c r="H175" s="9">
        <v>6</v>
      </c>
      <c r="I175" s="9">
        <v>0</v>
      </c>
      <c r="J175" s="10">
        <v>0</v>
      </c>
      <c r="K175" s="8">
        <v>5</v>
      </c>
      <c r="L175" s="9">
        <v>0</v>
      </c>
      <c r="M175" s="9">
        <v>45</v>
      </c>
      <c r="N175" s="9">
        <v>0</v>
      </c>
      <c r="O175" s="9">
        <v>71</v>
      </c>
      <c r="P175" s="10">
        <v>5</v>
      </c>
      <c r="Q175" s="8">
        <v>19</v>
      </c>
      <c r="R175" s="9">
        <v>0</v>
      </c>
      <c r="S175" s="9">
        <v>9</v>
      </c>
      <c r="T175" s="9">
        <v>0</v>
      </c>
      <c r="U175" s="9">
        <v>99</v>
      </c>
      <c r="V175" s="9">
        <v>6</v>
      </c>
      <c r="W175" s="9">
        <v>66</v>
      </c>
      <c r="X175" s="10">
        <v>2</v>
      </c>
      <c r="Y175" s="8">
        <v>144</v>
      </c>
      <c r="Z175" s="9">
        <v>13</v>
      </c>
      <c r="AA175" s="10">
        <v>3</v>
      </c>
    </row>
    <row r="176" spans="1:27" s="14" customFormat="1" ht="15">
      <c r="A176" s="1" t="s">
        <v>608</v>
      </c>
      <c r="B176" s="2" t="s">
        <v>609</v>
      </c>
      <c r="C176" s="8">
        <v>98</v>
      </c>
      <c r="D176" s="9">
        <v>48</v>
      </c>
      <c r="E176" s="9">
        <v>2</v>
      </c>
      <c r="F176" s="10">
        <v>0</v>
      </c>
      <c r="G176" s="87">
        <v>139</v>
      </c>
      <c r="H176" s="9">
        <v>76</v>
      </c>
      <c r="I176" s="9">
        <v>0</v>
      </c>
      <c r="J176" s="10">
        <v>0</v>
      </c>
      <c r="K176" s="8">
        <v>11</v>
      </c>
      <c r="L176" s="9">
        <v>4</v>
      </c>
      <c r="M176" s="9">
        <v>65</v>
      </c>
      <c r="N176" s="9">
        <v>37</v>
      </c>
      <c r="O176" s="9">
        <v>63</v>
      </c>
      <c r="P176" s="10">
        <v>35</v>
      </c>
      <c r="Q176" s="8">
        <v>9</v>
      </c>
      <c r="R176" s="9">
        <v>5</v>
      </c>
      <c r="S176" s="9">
        <v>3</v>
      </c>
      <c r="T176" s="9">
        <v>1</v>
      </c>
      <c r="U176" s="9">
        <v>70</v>
      </c>
      <c r="V176" s="9">
        <v>37</v>
      </c>
      <c r="W176" s="9">
        <v>33</v>
      </c>
      <c r="X176" s="10">
        <v>14</v>
      </c>
      <c r="Y176" s="8">
        <v>56</v>
      </c>
      <c r="Z176" s="9">
        <v>1</v>
      </c>
      <c r="AA176" s="10">
        <v>1</v>
      </c>
    </row>
    <row r="177" spans="1:27" s="14" customFormat="1" ht="15">
      <c r="A177" s="1" t="s">
        <v>630</v>
      </c>
      <c r="B177" s="2" t="s">
        <v>631</v>
      </c>
      <c r="C177" s="8">
        <v>83</v>
      </c>
      <c r="D177" s="9">
        <v>72</v>
      </c>
      <c r="E177" s="9">
        <v>1</v>
      </c>
      <c r="F177" s="10">
        <v>0</v>
      </c>
      <c r="G177" s="87">
        <v>139</v>
      </c>
      <c r="H177" s="9">
        <v>127</v>
      </c>
      <c r="I177" s="9">
        <v>0</v>
      </c>
      <c r="J177" s="10">
        <v>0</v>
      </c>
      <c r="K177" s="8">
        <v>11</v>
      </c>
      <c r="L177" s="9">
        <v>9</v>
      </c>
      <c r="M177" s="9">
        <v>62</v>
      </c>
      <c r="N177" s="9">
        <v>55</v>
      </c>
      <c r="O177" s="9">
        <v>66</v>
      </c>
      <c r="P177" s="10">
        <v>63</v>
      </c>
      <c r="Q177" s="8">
        <v>21</v>
      </c>
      <c r="R177" s="9">
        <v>17</v>
      </c>
      <c r="S177" s="9">
        <v>3</v>
      </c>
      <c r="T177" s="9">
        <v>2</v>
      </c>
      <c r="U177" s="9">
        <v>81</v>
      </c>
      <c r="V177" s="9">
        <v>75</v>
      </c>
      <c r="W177" s="9">
        <v>47</v>
      </c>
      <c r="X177" s="10">
        <v>43</v>
      </c>
      <c r="Y177" s="8">
        <v>141</v>
      </c>
      <c r="Z177" s="9">
        <v>9</v>
      </c>
      <c r="AA177" s="10">
        <v>20</v>
      </c>
    </row>
    <row r="178" spans="1:27" s="14" customFormat="1" ht="15">
      <c r="A178" s="1" t="s">
        <v>640</v>
      </c>
      <c r="B178" s="2" t="s">
        <v>641</v>
      </c>
      <c r="C178" s="8">
        <v>52</v>
      </c>
      <c r="D178" s="9">
        <v>51</v>
      </c>
      <c r="E178" s="9">
        <v>0</v>
      </c>
      <c r="F178" s="10">
        <v>0</v>
      </c>
      <c r="G178" s="87">
        <v>139</v>
      </c>
      <c r="H178" s="9">
        <v>129</v>
      </c>
      <c r="I178" s="9">
        <v>1</v>
      </c>
      <c r="J178" s="10">
        <v>1</v>
      </c>
      <c r="K178" s="8">
        <v>3</v>
      </c>
      <c r="L178" s="9">
        <v>3</v>
      </c>
      <c r="M178" s="9">
        <v>48</v>
      </c>
      <c r="N178" s="9">
        <v>45</v>
      </c>
      <c r="O178" s="9">
        <v>87</v>
      </c>
      <c r="P178" s="10">
        <v>80</v>
      </c>
      <c r="Q178" s="8">
        <v>6</v>
      </c>
      <c r="R178" s="9">
        <v>6</v>
      </c>
      <c r="S178" s="9">
        <v>0</v>
      </c>
      <c r="T178" s="9">
        <v>0</v>
      </c>
      <c r="U178" s="9">
        <v>104</v>
      </c>
      <c r="V178" s="9">
        <v>97</v>
      </c>
      <c r="W178" s="9">
        <v>59</v>
      </c>
      <c r="X178" s="10">
        <v>54</v>
      </c>
      <c r="Y178" s="8">
        <v>80</v>
      </c>
      <c r="Z178" s="9">
        <v>27</v>
      </c>
      <c r="AA178" s="10">
        <v>3</v>
      </c>
    </row>
    <row r="179" spans="1:27" s="14" customFormat="1" ht="15">
      <c r="A179" s="1" t="s">
        <v>675</v>
      </c>
      <c r="B179" s="2" t="s">
        <v>676</v>
      </c>
      <c r="C179" s="8">
        <v>72</v>
      </c>
      <c r="D179" s="9">
        <v>56</v>
      </c>
      <c r="E179" s="9">
        <v>0</v>
      </c>
      <c r="F179" s="10">
        <v>0</v>
      </c>
      <c r="G179" s="87">
        <v>137</v>
      </c>
      <c r="H179" s="9">
        <v>106</v>
      </c>
      <c r="I179" s="9">
        <v>0</v>
      </c>
      <c r="J179" s="10">
        <v>0</v>
      </c>
      <c r="K179" s="8">
        <v>10</v>
      </c>
      <c r="L179" s="9">
        <v>7</v>
      </c>
      <c r="M179" s="9">
        <v>43</v>
      </c>
      <c r="N179" s="9">
        <v>37</v>
      </c>
      <c r="O179" s="9">
        <v>66</v>
      </c>
      <c r="P179" s="10">
        <v>47</v>
      </c>
      <c r="Q179" s="8">
        <v>5</v>
      </c>
      <c r="R179" s="9">
        <v>4</v>
      </c>
      <c r="S179" s="9">
        <v>3</v>
      </c>
      <c r="T179" s="9">
        <v>2</v>
      </c>
      <c r="U179" s="9">
        <v>89</v>
      </c>
      <c r="V179" s="9">
        <v>68</v>
      </c>
      <c r="W179" s="9">
        <v>41</v>
      </c>
      <c r="X179" s="10">
        <v>29</v>
      </c>
      <c r="Y179" s="8">
        <v>17</v>
      </c>
      <c r="Z179" s="9">
        <v>11</v>
      </c>
      <c r="AA179" s="10">
        <v>0</v>
      </c>
    </row>
    <row r="180" spans="1:27" s="14" customFormat="1" ht="15">
      <c r="A180" s="1" t="s">
        <v>720</v>
      </c>
      <c r="B180" s="2" t="s">
        <v>721</v>
      </c>
      <c r="C180" s="8">
        <v>69</v>
      </c>
      <c r="D180" s="9">
        <v>68</v>
      </c>
      <c r="E180" s="9">
        <v>7</v>
      </c>
      <c r="F180" s="10">
        <v>7</v>
      </c>
      <c r="G180" s="87">
        <v>136</v>
      </c>
      <c r="H180" s="9">
        <v>133</v>
      </c>
      <c r="I180" s="9">
        <v>2</v>
      </c>
      <c r="J180" s="10">
        <v>2</v>
      </c>
      <c r="K180" s="8">
        <v>11</v>
      </c>
      <c r="L180" s="9">
        <v>11</v>
      </c>
      <c r="M180" s="9">
        <v>59</v>
      </c>
      <c r="N180" s="9">
        <v>58</v>
      </c>
      <c r="O180" s="9">
        <v>58</v>
      </c>
      <c r="P180" s="10">
        <v>57</v>
      </c>
      <c r="Q180" s="8">
        <v>64</v>
      </c>
      <c r="R180" s="9">
        <v>63</v>
      </c>
      <c r="S180" s="9">
        <v>9</v>
      </c>
      <c r="T180" s="9">
        <v>9</v>
      </c>
      <c r="U180" s="9">
        <v>72</v>
      </c>
      <c r="V180" s="9">
        <v>71</v>
      </c>
      <c r="W180" s="9">
        <v>12</v>
      </c>
      <c r="X180" s="10">
        <v>12</v>
      </c>
      <c r="Y180" s="8">
        <v>11</v>
      </c>
      <c r="Z180" s="9">
        <v>8</v>
      </c>
      <c r="AA180" s="10">
        <v>1</v>
      </c>
    </row>
    <row r="181" spans="1:27" s="14" customFormat="1" ht="15">
      <c r="A181" s="1" t="s">
        <v>677</v>
      </c>
      <c r="B181" s="2" t="s">
        <v>678</v>
      </c>
      <c r="C181" s="8">
        <v>121</v>
      </c>
      <c r="D181" s="9">
        <v>82</v>
      </c>
      <c r="E181" s="9">
        <v>2</v>
      </c>
      <c r="F181" s="10">
        <v>2</v>
      </c>
      <c r="G181" s="87">
        <v>136</v>
      </c>
      <c r="H181" s="9">
        <v>107</v>
      </c>
      <c r="I181" s="9">
        <v>3</v>
      </c>
      <c r="J181" s="10">
        <v>3</v>
      </c>
      <c r="K181" s="8">
        <v>12</v>
      </c>
      <c r="L181" s="9">
        <v>8</v>
      </c>
      <c r="M181" s="9">
        <v>74</v>
      </c>
      <c r="N181" s="9">
        <v>57</v>
      </c>
      <c r="O181" s="9">
        <v>50</v>
      </c>
      <c r="P181" s="10">
        <v>42</v>
      </c>
      <c r="Q181" s="8">
        <v>49</v>
      </c>
      <c r="R181" s="9">
        <v>45</v>
      </c>
      <c r="S181" s="9">
        <v>18</v>
      </c>
      <c r="T181" s="9">
        <v>17</v>
      </c>
      <c r="U181" s="9">
        <v>67</v>
      </c>
      <c r="V181" s="9">
        <v>55</v>
      </c>
      <c r="W181" s="9">
        <v>9</v>
      </c>
      <c r="X181" s="10">
        <v>5</v>
      </c>
      <c r="Y181" s="8">
        <v>477</v>
      </c>
      <c r="Z181" s="9">
        <v>6</v>
      </c>
      <c r="AA181" s="10">
        <v>45</v>
      </c>
    </row>
    <row r="182" spans="1:27" s="14" customFormat="1" ht="15">
      <c r="A182" s="1" t="s">
        <v>636</v>
      </c>
      <c r="B182" s="2" t="s">
        <v>637</v>
      </c>
      <c r="C182" s="8">
        <v>105</v>
      </c>
      <c r="D182" s="9">
        <v>90</v>
      </c>
      <c r="E182" s="9">
        <v>15</v>
      </c>
      <c r="F182" s="10">
        <v>13</v>
      </c>
      <c r="G182" s="87">
        <v>135</v>
      </c>
      <c r="H182" s="9">
        <v>114</v>
      </c>
      <c r="I182" s="9">
        <v>4</v>
      </c>
      <c r="J182" s="10">
        <v>2</v>
      </c>
      <c r="K182" s="8">
        <v>12</v>
      </c>
      <c r="L182" s="9">
        <v>9</v>
      </c>
      <c r="M182" s="9">
        <v>44</v>
      </c>
      <c r="N182" s="9">
        <v>40</v>
      </c>
      <c r="O182" s="9">
        <v>44</v>
      </c>
      <c r="P182" s="10">
        <v>37</v>
      </c>
      <c r="Q182" s="8">
        <v>41</v>
      </c>
      <c r="R182" s="9">
        <v>31</v>
      </c>
      <c r="S182" s="9">
        <v>10</v>
      </c>
      <c r="T182" s="9">
        <v>7</v>
      </c>
      <c r="U182" s="9">
        <v>80</v>
      </c>
      <c r="V182" s="9">
        <v>69</v>
      </c>
      <c r="W182" s="9">
        <v>18</v>
      </c>
      <c r="X182" s="10">
        <v>14</v>
      </c>
      <c r="Y182" s="8">
        <v>0</v>
      </c>
      <c r="Z182" s="9">
        <v>0</v>
      </c>
      <c r="AA182" s="10">
        <v>0</v>
      </c>
    </row>
    <row r="183" spans="1:27" s="14" customFormat="1" ht="15">
      <c r="A183" s="1" t="s">
        <v>698</v>
      </c>
      <c r="B183" s="2" t="s">
        <v>699</v>
      </c>
      <c r="C183" s="8">
        <v>84</v>
      </c>
      <c r="D183" s="9">
        <v>50</v>
      </c>
      <c r="E183" s="9">
        <v>0</v>
      </c>
      <c r="F183" s="10">
        <v>0</v>
      </c>
      <c r="G183" s="87">
        <v>133</v>
      </c>
      <c r="H183" s="9">
        <v>85</v>
      </c>
      <c r="I183" s="9">
        <v>0</v>
      </c>
      <c r="J183" s="10">
        <v>0</v>
      </c>
      <c r="K183" s="8">
        <v>16</v>
      </c>
      <c r="L183" s="9">
        <v>9</v>
      </c>
      <c r="M183" s="9">
        <v>63</v>
      </c>
      <c r="N183" s="9">
        <v>42</v>
      </c>
      <c r="O183" s="9">
        <v>52</v>
      </c>
      <c r="P183" s="10">
        <v>33</v>
      </c>
      <c r="Q183" s="8">
        <v>17</v>
      </c>
      <c r="R183" s="9">
        <v>13</v>
      </c>
      <c r="S183" s="9">
        <v>4</v>
      </c>
      <c r="T183" s="9">
        <v>4</v>
      </c>
      <c r="U183" s="9">
        <v>69</v>
      </c>
      <c r="V183" s="9">
        <v>40</v>
      </c>
      <c r="W183" s="9">
        <v>29</v>
      </c>
      <c r="X183" s="10">
        <v>11</v>
      </c>
      <c r="Y183" s="8">
        <v>237</v>
      </c>
      <c r="Z183" s="9">
        <v>24</v>
      </c>
      <c r="AA183" s="10">
        <v>4</v>
      </c>
    </row>
    <row r="184" spans="1:27" s="14" customFormat="1" ht="30">
      <c r="A184" s="1" t="s">
        <v>722</v>
      </c>
      <c r="B184" s="2" t="s">
        <v>1982</v>
      </c>
      <c r="C184" s="8">
        <v>96</v>
      </c>
      <c r="D184" s="9">
        <v>72</v>
      </c>
      <c r="E184" s="9">
        <v>7</v>
      </c>
      <c r="F184" s="10">
        <v>4</v>
      </c>
      <c r="G184" s="87">
        <v>133</v>
      </c>
      <c r="H184" s="9">
        <v>103</v>
      </c>
      <c r="I184" s="9">
        <v>3</v>
      </c>
      <c r="J184" s="10">
        <v>2</v>
      </c>
      <c r="K184" s="8">
        <v>12</v>
      </c>
      <c r="L184" s="9">
        <v>8</v>
      </c>
      <c r="M184" s="9">
        <v>66</v>
      </c>
      <c r="N184" s="9">
        <v>52</v>
      </c>
      <c r="O184" s="9">
        <v>55</v>
      </c>
      <c r="P184" s="10">
        <v>43</v>
      </c>
      <c r="Q184" s="8">
        <v>30</v>
      </c>
      <c r="R184" s="9">
        <v>23</v>
      </c>
      <c r="S184" s="9">
        <v>5</v>
      </c>
      <c r="T184" s="9">
        <v>2</v>
      </c>
      <c r="U184" s="9">
        <v>65</v>
      </c>
      <c r="V184" s="9">
        <v>51</v>
      </c>
      <c r="W184" s="9">
        <v>31</v>
      </c>
      <c r="X184" s="10">
        <v>23</v>
      </c>
      <c r="Y184" s="8">
        <v>86</v>
      </c>
      <c r="Z184" s="9">
        <v>54</v>
      </c>
      <c r="AA184" s="10">
        <v>8</v>
      </c>
    </row>
    <row r="185" spans="1:27" s="14" customFormat="1" ht="15">
      <c r="A185" s="1" t="s">
        <v>658</v>
      </c>
      <c r="B185" s="2" t="s">
        <v>659</v>
      </c>
      <c r="C185" s="8">
        <v>51</v>
      </c>
      <c r="D185" s="9">
        <v>46</v>
      </c>
      <c r="E185" s="9">
        <v>3</v>
      </c>
      <c r="F185" s="10">
        <v>3</v>
      </c>
      <c r="G185" s="87">
        <v>132</v>
      </c>
      <c r="H185" s="9">
        <v>122</v>
      </c>
      <c r="I185" s="9">
        <v>2</v>
      </c>
      <c r="J185" s="10">
        <v>2</v>
      </c>
      <c r="K185" s="8">
        <v>9</v>
      </c>
      <c r="L185" s="9">
        <v>7</v>
      </c>
      <c r="M185" s="9">
        <v>40</v>
      </c>
      <c r="N185" s="9">
        <v>36</v>
      </c>
      <c r="O185" s="9">
        <v>83</v>
      </c>
      <c r="P185" s="10">
        <v>79</v>
      </c>
      <c r="Q185" s="8">
        <v>11</v>
      </c>
      <c r="R185" s="9">
        <v>8</v>
      </c>
      <c r="S185" s="9">
        <v>1</v>
      </c>
      <c r="T185" s="9">
        <v>0</v>
      </c>
      <c r="U185" s="9">
        <v>91</v>
      </c>
      <c r="V185" s="9">
        <v>86</v>
      </c>
      <c r="W185" s="9">
        <v>76</v>
      </c>
      <c r="X185" s="10">
        <v>73</v>
      </c>
      <c r="Y185" s="8">
        <v>5</v>
      </c>
      <c r="Z185" s="9">
        <v>0</v>
      </c>
      <c r="AA185" s="10">
        <v>0</v>
      </c>
    </row>
    <row r="186" spans="1:27" s="14" customFormat="1" ht="15">
      <c r="A186" s="1" t="s">
        <v>751</v>
      </c>
      <c r="B186" s="2" t="s">
        <v>752</v>
      </c>
      <c r="C186" s="8">
        <v>93</v>
      </c>
      <c r="D186" s="9">
        <v>87</v>
      </c>
      <c r="E186" s="9">
        <v>9</v>
      </c>
      <c r="F186" s="10">
        <v>9</v>
      </c>
      <c r="G186" s="87">
        <v>129</v>
      </c>
      <c r="H186" s="9">
        <v>125</v>
      </c>
      <c r="I186" s="9">
        <v>5</v>
      </c>
      <c r="J186" s="10">
        <v>5</v>
      </c>
      <c r="K186" s="8">
        <v>14</v>
      </c>
      <c r="L186" s="9">
        <v>13</v>
      </c>
      <c r="M186" s="9">
        <v>65</v>
      </c>
      <c r="N186" s="9">
        <v>62</v>
      </c>
      <c r="O186" s="9">
        <v>49</v>
      </c>
      <c r="P186" s="10">
        <v>49</v>
      </c>
      <c r="Q186" s="8">
        <v>29</v>
      </c>
      <c r="R186" s="9">
        <v>27</v>
      </c>
      <c r="S186" s="9">
        <v>8</v>
      </c>
      <c r="T186" s="9">
        <v>7</v>
      </c>
      <c r="U186" s="9">
        <v>62</v>
      </c>
      <c r="V186" s="9">
        <v>62</v>
      </c>
      <c r="W186" s="9">
        <v>54</v>
      </c>
      <c r="X186" s="10">
        <v>54</v>
      </c>
      <c r="Y186" s="8">
        <v>159</v>
      </c>
      <c r="Z186" s="9">
        <v>119</v>
      </c>
      <c r="AA186" s="10">
        <v>8</v>
      </c>
    </row>
    <row r="187" spans="1:27" s="14" customFormat="1" ht="15">
      <c r="A187" s="1" t="s">
        <v>601</v>
      </c>
      <c r="B187" s="2" t="s">
        <v>602</v>
      </c>
      <c r="C187" s="8">
        <v>73</v>
      </c>
      <c r="D187" s="9">
        <v>34</v>
      </c>
      <c r="E187" s="9">
        <v>8</v>
      </c>
      <c r="F187" s="10">
        <v>7</v>
      </c>
      <c r="G187" s="87">
        <v>128</v>
      </c>
      <c r="H187" s="9">
        <v>58</v>
      </c>
      <c r="I187" s="9">
        <v>1</v>
      </c>
      <c r="J187" s="10">
        <v>1</v>
      </c>
      <c r="K187" s="8">
        <v>8</v>
      </c>
      <c r="L187" s="9">
        <v>3</v>
      </c>
      <c r="M187" s="9">
        <v>49</v>
      </c>
      <c r="N187" s="9">
        <v>23</v>
      </c>
      <c r="O187" s="9">
        <v>42</v>
      </c>
      <c r="P187" s="10">
        <v>20</v>
      </c>
      <c r="Q187" s="8">
        <v>36</v>
      </c>
      <c r="R187" s="9">
        <v>21</v>
      </c>
      <c r="S187" s="9">
        <v>1</v>
      </c>
      <c r="T187" s="9">
        <v>1</v>
      </c>
      <c r="U187" s="9">
        <v>79</v>
      </c>
      <c r="V187" s="9">
        <v>35</v>
      </c>
      <c r="W187" s="9">
        <v>20</v>
      </c>
      <c r="X187" s="10">
        <v>6</v>
      </c>
      <c r="Y187" s="8">
        <v>0</v>
      </c>
      <c r="Z187" s="9">
        <v>0</v>
      </c>
      <c r="AA187" s="10">
        <v>0</v>
      </c>
    </row>
    <row r="188" spans="1:27" s="14" customFormat="1" ht="18.75" customHeight="1">
      <c r="A188" s="1" t="s">
        <v>689</v>
      </c>
      <c r="B188" s="2" t="s">
        <v>690</v>
      </c>
      <c r="C188" s="8">
        <v>88</v>
      </c>
      <c r="D188" s="9">
        <v>35</v>
      </c>
      <c r="E188" s="9">
        <v>20</v>
      </c>
      <c r="F188" s="10">
        <v>9</v>
      </c>
      <c r="G188" s="87">
        <v>128</v>
      </c>
      <c r="H188" s="9">
        <v>55</v>
      </c>
      <c r="I188" s="9">
        <v>2</v>
      </c>
      <c r="J188" s="10">
        <v>2</v>
      </c>
      <c r="K188" s="8">
        <v>4</v>
      </c>
      <c r="L188" s="9">
        <v>2</v>
      </c>
      <c r="M188" s="9">
        <v>42</v>
      </c>
      <c r="N188" s="9">
        <v>17</v>
      </c>
      <c r="O188" s="9">
        <v>62</v>
      </c>
      <c r="P188" s="10">
        <v>28</v>
      </c>
      <c r="Q188" s="8">
        <v>41</v>
      </c>
      <c r="R188" s="9">
        <v>16</v>
      </c>
      <c r="S188" s="9">
        <v>25</v>
      </c>
      <c r="T188" s="9">
        <v>9</v>
      </c>
      <c r="U188" s="9">
        <v>80</v>
      </c>
      <c r="V188" s="9">
        <v>35</v>
      </c>
      <c r="W188" s="9">
        <v>50</v>
      </c>
      <c r="X188" s="10">
        <v>23</v>
      </c>
      <c r="Y188" s="8">
        <v>28</v>
      </c>
      <c r="Z188" s="9">
        <v>18</v>
      </c>
      <c r="AA188" s="10">
        <v>2</v>
      </c>
    </row>
    <row r="189" spans="1:27" s="14" customFormat="1" ht="15">
      <c r="A189" s="1" t="s">
        <v>700</v>
      </c>
      <c r="B189" s="2" t="s">
        <v>701</v>
      </c>
      <c r="C189" s="8">
        <v>58</v>
      </c>
      <c r="D189" s="9">
        <v>28</v>
      </c>
      <c r="E189" s="9">
        <v>1</v>
      </c>
      <c r="F189" s="10">
        <v>1</v>
      </c>
      <c r="G189" s="87">
        <v>128</v>
      </c>
      <c r="H189" s="9">
        <v>57</v>
      </c>
      <c r="I189" s="9">
        <v>2</v>
      </c>
      <c r="J189" s="10">
        <v>2</v>
      </c>
      <c r="K189" s="8">
        <v>5</v>
      </c>
      <c r="L189" s="9">
        <v>3</v>
      </c>
      <c r="M189" s="9">
        <v>57</v>
      </c>
      <c r="N189" s="9">
        <v>28</v>
      </c>
      <c r="O189" s="9">
        <v>66</v>
      </c>
      <c r="P189" s="10">
        <v>26</v>
      </c>
      <c r="Q189" s="8">
        <v>5</v>
      </c>
      <c r="R189" s="9">
        <v>4</v>
      </c>
      <c r="S189" s="9">
        <v>3</v>
      </c>
      <c r="T189" s="9">
        <v>2</v>
      </c>
      <c r="U189" s="9">
        <v>79</v>
      </c>
      <c r="V189" s="9">
        <v>32</v>
      </c>
      <c r="W189" s="9">
        <v>62</v>
      </c>
      <c r="X189" s="10">
        <v>18</v>
      </c>
      <c r="Y189" s="8">
        <v>0</v>
      </c>
      <c r="Z189" s="9">
        <v>0</v>
      </c>
      <c r="AA189" s="10">
        <v>0</v>
      </c>
    </row>
    <row r="190" spans="1:27" s="14" customFormat="1" ht="15">
      <c r="A190" s="1" t="s">
        <v>743</v>
      </c>
      <c r="B190" s="2" t="s">
        <v>744</v>
      </c>
      <c r="C190" s="8">
        <v>74</v>
      </c>
      <c r="D190" s="9">
        <v>45</v>
      </c>
      <c r="E190" s="9">
        <v>12</v>
      </c>
      <c r="F190" s="10">
        <v>10</v>
      </c>
      <c r="G190" s="87">
        <v>127</v>
      </c>
      <c r="H190" s="9">
        <v>78</v>
      </c>
      <c r="I190" s="9">
        <v>2</v>
      </c>
      <c r="J190" s="10">
        <v>2</v>
      </c>
      <c r="K190" s="8">
        <v>17</v>
      </c>
      <c r="L190" s="9">
        <v>10</v>
      </c>
      <c r="M190" s="9">
        <v>52</v>
      </c>
      <c r="N190" s="9">
        <v>29</v>
      </c>
      <c r="O190" s="9">
        <v>47</v>
      </c>
      <c r="P190" s="10">
        <v>29</v>
      </c>
      <c r="Q190" s="8">
        <v>30</v>
      </c>
      <c r="R190" s="9">
        <v>23</v>
      </c>
      <c r="S190" s="9">
        <v>15</v>
      </c>
      <c r="T190" s="9">
        <v>13</v>
      </c>
      <c r="U190" s="9">
        <v>67</v>
      </c>
      <c r="V190" s="9">
        <v>41</v>
      </c>
      <c r="W190" s="9">
        <v>40</v>
      </c>
      <c r="X190" s="10">
        <v>22</v>
      </c>
      <c r="Y190" s="8">
        <v>35</v>
      </c>
      <c r="Z190" s="9">
        <v>9</v>
      </c>
      <c r="AA190" s="10">
        <v>0</v>
      </c>
    </row>
    <row r="191" spans="1:27" s="14" customFormat="1" ht="30">
      <c r="A191" s="1" t="s">
        <v>714</v>
      </c>
      <c r="B191" s="2" t="s">
        <v>715</v>
      </c>
      <c r="C191" s="8">
        <v>84</v>
      </c>
      <c r="D191" s="9">
        <v>2</v>
      </c>
      <c r="E191" s="9">
        <v>0</v>
      </c>
      <c r="F191" s="10">
        <v>0</v>
      </c>
      <c r="G191" s="87">
        <v>127</v>
      </c>
      <c r="H191" s="9">
        <v>2</v>
      </c>
      <c r="I191" s="9">
        <v>0</v>
      </c>
      <c r="J191" s="10">
        <v>0</v>
      </c>
      <c r="K191" s="8">
        <v>8</v>
      </c>
      <c r="L191" s="9">
        <v>0</v>
      </c>
      <c r="M191" s="9">
        <v>69</v>
      </c>
      <c r="N191" s="9">
        <v>1</v>
      </c>
      <c r="O191" s="9">
        <v>48</v>
      </c>
      <c r="P191" s="10">
        <v>0</v>
      </c>
      <c r="Q191" s="8">
        <v>22</v>
      </c>
      <c r="R191" s="9">
        <v>2</v>
      </c>
      <c r="S191" s="9">
        <v>9</v>
      </c>
      <c r="T191" s="9">
        <v>2</v>
      </c>
      <c r="U191" s="9">
        <v>71</v>
      </c>
      <c r="V191" s="9">
        <v>0</v>
      </c>
      <c r="W191" s="9">
        <v>47</v>
      </c>
      <c r="X191" s="10">
        <v>0</v>
      </c>
      <c r="Y191" s="8">
        <v>194</v>
      </c>
      <c r="Z191" s="9">
        <v>35</v>
      </c>
      <c r="AA191" s="10">
        <v>40</v>
      </c>
    </row>
    <row r="192" spans="1:27" s="14" customFormat="1" ht="15">
      <c r="A192" s="1" t="s">
        <v>669</v>
      </c>
      <c r="B192" s="2" t="s">
        <v>670</v>
      </c>
      <c r="C192" s="8">
        <v>100</v>
      </c>
      <c r="D192" s="9">
        <v>1</v>
      </c>
      <c r="E192" s="9">
        <v>12</v>
      </c>
      <c r="F192" s="10">
        <v>0</v>
      </c>
      <c r="G192" s="87">
        <v>126</v>
      </c>
      <c r="H192" s="9">
        <v>4</v>
      </c>
      <c r="I192" s="9">
        <v>5</v>
      </c>
      <c r="J192" s="10">
        <v>0</v>
      </c>
      <c r="K192" s="8">
        <v>8</v>
      </c>
      <c r="L192" s="9">
        <v>0</v>
      </c>
      <c r="M192" s="9">
        <v>46</v>
      </c>
      <c r="N192" s="9">
        <v>1</v>
      </c>
      <c r="O192" s="9">
        <v>36</v>
      </c>
      <c r="P192" s="10">
        <v>3</v>
      </c>
      <c r="Q192" s="8">
        <v>46</v>
      </c>
      <c r="R192" s="9">
        <v>0</v>
      </c>
      <c r="S192" s="9">
        <v>32</v>
      </c>
      <c r="T192" s="9">
        <v>0</v>
      </c>
      <c r="U192" s="9">
        <v>61</v>
      </c>
      <c r="V192" s="9">
        <v>3</v>
      </c>
      <c r="W192" s="9">
        <v>39</v>
      </c>
      <c r="X192" s="10">
        <v>2</v>
      </c>
      <c r="Y192" s="8">
        <v>2</v>
      </c>
      <c r="Z192" s="9">
        <v>0</v>
      </c>
      <c r="AA192" s="10">
        <v>0</v>
      </c>
    </row>
    <row r="193" spans="1:27" s="14" customFormat="1" ht="15">
      <c r="A193" s="1" t="s">
        <v>733</v>
      </c>
      <c r="B193" s="2" t="s">
        <v>734</v>
      </c>
      <c r="C193" s="8">
        <v>79</v>
      </c>
      <c r="D193" s="9">
        <v>62</v>
      </c>
      <c r="E193" s="9">
        <v>2</v>
      </c>
      <c r="F193" s="10">
        <v>2</v>
      </c>
      <c r="G193" s="87">
        <v>126</v>
      </c>
      <c r="H193" s="9">
        <v>91</v>
      </c>
      <c r="I193" s="9">
        <v>1</v>
      </c>
      <c r="J193" s="10">
        <v>1</v>
      </c>
      <c r="K193" s="8">
        <v>13</v>
      </c>
      <c r="L193" s="9">
        <v>11</v>
      </c>
      <c r="M193" s="9">
        <v>63</v>
      </c>
      <c r="N193" s="9">
        <v>46</v>
      </c>
      <c r="O193" s="9">
        <v>50</v>
      </c>
      <c r="P193" s="10">
        <v>34</v>
      </c>
      <c r="Q193" s="8">
        <v>7</v>
      </c>
      <c r="R193" s="9">
        <v>4</v>
      </c>
      <c r="S193" s="9">
        <v>2</v>
      </c>
      <c r="T193" s="9">
        <v>1</v>
      </c>
      <c r="U193" s="9">
        <v>60</v>
      </c>
      <c r="V193" s="9">
        <v>43</v>
      </c>
      <c r="W193" s="9">
        <v>31</v>
      </c>
      <c r="X193" s="10">
        <v>16</v>
      </c>
      <c r="Y193" s="8">
        <v>30</v>
      </c>
      <c r="Z193" s="9">
        <v>11</v>
      </c>
      <c r="AA193" s="10">
        <v>0</v>
      </c>
    </row>
    <row r="194" spans="1:27" s="14" customFormat="1" ht="15">
      <c r="A194" s="1" t="s">
        <v>739</v>
      </c>
      <c r="B194" s="2" t="s">
        <v>740</v>
      </c>
      <c r="C194" s="8">
        <v>62</v>
      </c>
      <c r="D194" s="9">
        <v>1</v>
      </c>
      <c r="E194" s="9">
        <v>1</v>
      </c>
      <c r="F194" s="10">
        <v>0</v>
      </c>
      <c r="G194" s="87">
        <v>126</v>
      </c>
      <c r="H194" s="9">
        <v>1</v>
      </c>
      <c r="I194" s="9">
        <v>0</v>
      </c>
      <c r="J194" s="10">
        <v>0</v>
      </c>
      <c r="K194" s="8">
        <v>5</v>
      </c>
      <c r="L194" s="9">
        <v>0</v>
      </c>
      <c r="M194" s="9">
        <v>60</v>
      </c>
      <c r="N194" s="9">
        <v>0</v>
      </c>
      <c r="O194" s="9">
        <v>60</v>
      </c>
      <c r="P194" s="10">
        <v>1</v>
      </c>
      <c r="Q194" s="8">
        <v>9</v>
      </c>
      <c r="R194" s="9">
        <v>0</v>
      </c>
      <c r="S194" s="9">
        <v>1</v>
      </c>
      <c r="T194" s="9">
        <v>0</v>
      </c>
      <c r="U194" s="9">
        <v>76</v>
      </c>
      <c r="V194" s="9">
        <v>1</v>
      </c>
      <c r="W194" s="9">
        <v>60</v>
      </c>
      <c r="X194" s="10">
        <v>0</v>
      </c>
      <c r="Y194" s="8">
        <v>148</v>
      </c>
      <c r="Z194" s="9">
        <v>30</v>
      </c>
      <c r="AA194" s="10">
        <v>42</v>
      </c>
    </row>
    <row r="195" spans="1:27" s="14" customFormat="1" ht="15">
      <c r="A195" s="1" t="s">
        <v>681</v>
      </c>
      <c r="B195" s="2" t="s">
        <v>682</v>
      </c>
      <c r="C195" s="8">
        <v>67</v>
      </c>
      <c r="D195" s="9">
        <v>0</v>
      </c>
      <c r="E195" s="9">
        <v>0</v>
      </c>
      <c r="F195" s="10">
        <v>0</v>
      </c>
      <c r="G195" s="87">
        <v>126</v>
      </c>
      <c r="H195" s="9">
        <v>2</v>
      </c>
      <c r="I195" s="9">
        <v>0</v>
      </c>
      <c r="J195" s="10">
        <v>0</v>
      </c>
      <c r="K195" s="8">
        <v>9</v>
      </c>
      <c r="L195" s="9">
        <v>0</v>
      </c>
      <c r="M195" s="9">
        <v>49</v>
      </c>
      <c r="N195" s="9">
        <v>0</v>
      </c>
      <c r="O195" s="9">
        <v>65</v>
      </c>
      <c r="P195" s="10">
        <v>2</v>
      </c>
      <c r="Q195" s="8">
        <v>4</v>
      </c>
      <c r="R195" s="9">
        <v>0</v>
      </c>
      <c r="S195" s="9">
        <v>0</v>
      </c>
      <c r="T195" s="9">
        <v>0</v>
      </c>
      <c r="U195" s="9">
        <v>85</v>
      </c>
      <c r="V195" s="9">
        <v>2</v>
      </c>
      <c r="W195" s="9">
        <v>62</v>
      </c>
      <c r="X195" s="10">
        <v>1</v>
      </c>
      <c r="Y195" s="8">
        <v>1279</v>
      </c>
      <c r="Z195" s="9">
        <v>26</v>
      </c>
      <c r="AA195" s="10">
        <v>81</v>
      </c>
    </row>
    <row r="196" spans="1:27" s="14" customFormat="1" ht="30">
      <c r="A196" s="1" t="s">
        <v>712</v>
      </c>
      <c r="B196" s="2" t="s">
        <v>713</v>
      </c>
      <c r="C196" s="8">
        <v>67</v>
      </c>
      <c r="D196" s="9">
        <v>38</v>
      </c>
      <c r="E196" s="9">
        <v>1</v>
      </c>
      <c r="F196" s="10">
        <v>1</v>
      </c>
      <c r="G196" s="87">
        <v>125</v>
      </c>
      <c r="H196" s="9">
        <v>84</v>
      </c>
      <c r="I196" s="9">
        <v>1</v>
      </c>
      <c r="J196" s="10">
        <v>1</v>
      </c>
      <c r="K196" s="8">
        <v>11</v>
      </c>
      <c r="L196" s="9">
        <v>7</v>
      </c>
      <c r="M196" s="9">
        <v>48</v>
      </c>
      <c r="N196" s="9">
        <v>28</v>
      </c>
      <c r="O196" s="9">
        <v>61</v>
      </c>
      <c r="P196" s="10">
        <v>44</v>
      </c>
      <c r="Q196" s="8">
        <v>3</v>
      </c>
      <c r="R196" s="9">
        <v>3</v>
      </c>
      <c r="S196" s="9">
        <v>0</v>
      </c>
      <c r="T196" s="9">
        <v>0</v>
      </c>
      <c r="U196" s="9">
        <v>71</v>
      </c>
      <c r="V196" s="9">
        <v>50</v>
      </c>
      <c r="W196" s="9">
        <v>34</v>
      </c>
      <c r="X196" s="10">
        <v>16</v>
      </c>
      <c r="Y196" s="8">
        <v>4</v>
      </c>
      <c r="Z196" s="9">
        <v>1</v>
      </c>
      <c r="AA196" s="10">
        <v>1</v>
      </c>
    </row>
    <row r="197" spans="1:27" s="14" customFormat="1" ht="30">
      <c r="A197" s="1" t="s">
        <v>737</v>
      </c>
      <c r="B197" s="2" t="s">
        <v>738</v>
      </c>
      <c r="C197" s="8">
        <v>94</v>
      </c>
      <c r="D197" s="9">
        <v>66</v>
      </c>
      <c r="E197" s="9">
        <v>12</v>
      </c>
      <c r="F197" s="10">
        <v>12</v>
      </c>
      <c r="G197" s="87">
        <v>123</v>
      </c>
      <c r="H197" s="9">
        <v>80</v>
      </c>
      <c r="I197" s="9">
        <v>4</v>
      </c>
      <c r="J197" s="10">
        <v>4</v>
      </c>
      <c r="K197" s="8">
        <v>18</v>
      </c>
      <c r="L197" s="9">
        <v>12</v>
      </c>
      <c r="M197" s="9">
        <v>55</v>
      </c>
      <c r="N197" s="9">
        <v>38</v>
      </c>
      <c r="O197" s="9">
        <v>38</v>
      </c>
      <c r="P197" s="10">
        <v>26</v>
      </c>
      <c r="Q197" s="8">
        <v>31</v>
      </c>
      <c r="R197" s="9">
        <v>20</v>
      </c>
      <c r="S197" s="9">
        <v>4</v>
      </c>
      <c r="T197" s="9">
        <v>2</v>
      </c>
      <c r="U197" s="9">
        <v>53</v>
      </c>
      <c r="V197" s="9">
        <v>34</v>
      </c>
      <c r="W197" s="9">
        <v>8</v>
      </c>
      <c r="X197" s="10">
        <v>4</v>
      </c>
      <c r="Y197" s="8">
        <v>23</v>
      </c>
      <c r="Z197" s="9">
        <v>0</v>
      </c>
      <c r="AA197" s="10">
        <v>0</v>
      </c>
    </row>
    <row r="198" spans="1:27" s="14" customFormat="1" ht="15">
      <c r="A198" s="1" t="s">
        <v>727</v>
      </c>
      <c r="B198" s="2" t="s">
        <v>728</v>
      </c>
      <c r="C198" s="8">
        <v>45</v>
      </c>
      <c r="D198" s="9">
        <v>1</v>
      </c>
      <c r="E198" s="9">
        <v>0</v>
      </c>
      <c r="F198" s="10">
        <v>0</v>
      </c>
      <c r="G198" s="87">
        <v>123</v>
      </c>
      <c r="H198" s="9">
        <v>6</v>
      </c>
      <c r="I198" s="9">
        <v>0</v>
      </c>
      <c r="J198" s="10">
        <v>0</v>
      </c>
      <c r="K198" s="8">
        <v>7</v>
      </c>
      <c r="L198" s="9">
        <v>0</v>
      </c>
      <c r="M198" s="9">
        <v>42</v>
      </c>
      <c r="N198" s="9">
        <v>2</v>
      </c>
      <c r="O198" s="9">
        <v>71</v>
      </c>
      <c r="P198" s="10">
        <v>4</v>
      </c>
      <c r="Q198" s="8">
        <v>0</v>
      </c>
      <c r="R198" s="9">
        <v>0</v>
      </c>
      <c r="S198" s="9">
        <v>0</v>
      </c>
      <c r="T198" s="9">
        <v>0</v>
      </c>
      <c r="U198" s="9">
        <v>87</v>
      </c>
      <c r="V198" s="9">
        <v>5</v>
      </c>
      <c r="W198" s="9">
        <v>76</v>
      </c>
      <c r="X198" s="10">
        <v>4</v>
      </c>
      <c r="Y198" s="8">
        <v>16</v>
      </c>
      <c r="Z198" s="9">
        <v>3</v>
      </c>
      <c r="AA198" s="10">
        <v>0</v>
      </c>
    </row>
    <row r="199" spans="1:27" s="14" customFormat="1" ht="15">
      <c r="A199" s="1" t="s">
        <v>708</v>
      </c>
      <c r="B199" s="2" t="s">
        <v>709</v>
      </c>
      <c r="C199" s="8">
        <v>65</v>
      </c>
      <c r="D199" s="9">
        <v>1</v>
      </c>
      <c r="E199" s="9">
        <v>0</v>
      </c>
      <c r="F199" s="10">
        <v>0</v>
      </c>
      <c r="G199" s="87">
        <v>123</v>
      </c>
      <c r="H199" s="9">
        <v>3</v>
      </c>
      <c r="I199" s="9">
        <v>0</v>
      </c>
      <c r="J199" s="10">
        <v>0</v>
      </c>
      <c r="K199" s="8">
        <v>4</v>
      </c>
      <c r="L199" s="9">
        <v>0</v>
      </c>
      <c r="M199" s="9">
        <v>55</v>
      </c>
      <c r="N199" s="9">
        <v>1</v>
      </c>
      <c r="O199" s="9">
        <v>63</v>
      </c>
      <c r="P199" s="10">
        <v>2</v>
      </c>
      <c r="Q199" s="8">
        <v>8</v>
      </c>
      <c r="R199" s="9">
        <v>0</v>
      </c>
      <c r="S199" s="9">
        <v>3</v>
      </c>
      <c r="T199" s="9">
        <v>0</v>
      </c>
      <c r="U199" s="9">
        <v>85</v>
      </c>
      <c r="V199" s="9">
        <v>2</v>
      </c>
      <c r="W199" s="9">
        <v>81</v>
      </c>
      <c r="X199" s="10">
        <v>2</v>
      </c>
      <c r="Y199" s="8">
        <v>96</v>
      </c>
      <c r="Z199" s="9">
        <v>72</v>
      </c>
      <c r="AA199" s="10">
        <v>2</v>
      </c>
    </row>
    <row r="200" spans="1:27" s="14" customFormat="1" ht="15">
      <c r="A200" s="1" t="s">
        <v>1008</v>
      </c>
      <c r="B200" s="2" t="s">
        <v>1009</v>
      </c>
      <c r="C200" s="8">
        <v>122</v>
      </c>
      <c r="D200" s="9">
        <v>95</v>
      </c>
      <c r="E200" s="9">
        <v>2</v>
      </c>
      <c r="F200" s="10">
        <v>2</v>
      </c>
      <c r="G200" s="87">
        <v>122</v>
      </c>
      <c r="H200" s="9">
        <v>97</v>
      </c>
      <c r="I200" s="9">
        <v>0</v>
      </c>
      <c r="J200" s="10">
        <v>0</v>
      </c>
      <c r="K200" s="8">
        <v>16</v>
      </c>
      <c r="L200" s="9">
        <v>12</v>
      </c>
      <c r="M200" s="9">
        <v>80</v>
      </c>
      <c r="N200" s="9">
        <v>61</v>
      </c>
      <c r="O200" s="9">
        <v>26</v>
      </c>
      <c r="P200" s="10">
        <v>24</v>
      </c>
      <c r="Q200" s="8">
        <v>19</v>
      </c>
      <c r="R200" s="9">
        <v>15</v>
      </c>
      <c r="S200" s="9">
        <v>0</v>
      </c>
      <c r="T200" s="9">
        <v>0</v>
      </c>
      <c r="U200" s="9">
        <v>29</v>
      </c>
      <c r="V200" s="9">
        <v>26</v>
      </c>
      <c r="W200" s="9">
        <v>19</v>
      </c>
      <c r="X200" s="10">
        <v>17</v>
      </c>
      <c r="Y200" s="8">
        <v>45</v>
      </c>
      <c r="Z200" s="9">
        <v>5</v>
      </c>
      <c r="AA200" s="10">
        <v>3</v>
      </c>
    </row>
    <row r="201" spans="1:27" s="14" customFormat="1" ht="15">
      <c r="A201" s="1" t="s">
        <v>718</v>
      </c>
      <c r="B201" s="2" t="s">
        <v>719</v>
      </c>
      <c r="C201" s="8">
        <v>75</v>
      </c>
      <c r="D201" s="9">
        <v>68</v>
      </c>
      <c r="E201" s="9">
        <v>7</v>
      </c>
      <c r="F201" s="10">
        <v>7</v>
      </c>
      <c r="G201" s="87">
        <v>122</v>
      </c>
      <c r="H201" s="9">
        <v>105</v>
      </c>
      <c r="I201" s="9">
        <v>2</v>
      </c>
      <c r="J201" s="10">
        <v>2</v>
      </c>
      <c r="K201" s="8">
        <v>11</v>
      </c>
      <c r="L201" s="9">
        <v>9</v>
      </c>
      <c r="M201" s="9">
        <v>47</v>
      </c>
      <c r="N201" s="9">
        <v>41</v>
      </c>
      <c r="O201" s="9">
        <v>55</v>
      </c>
      <c r="P201" s="10">
        <v>46</v>
      </c>
      <c r="Q201" s="8">
        <v>23</v>
      </c>
      <c r="R201" s="9">
        <v>23</v>
      </c>
      <c r="S201" s="9">
        <v>6</v>
      </c>
      <c r="T201" s="9">
        <v>6</v>
      </c>
      <c r="U201" s="9">
        <v>71</v>
      </c>
      <c r="V201" s="9">
        <v>60</v>
      </c>
      <c r="W201" s="9">
        <v>35</v>
      </c>
      <c r="X201" s="10">
        <v>31</v>
      </c>
      <c r="Y201" s="8">
        <v>57</v>
      </c>
      <c r="Z201" s="9">
        <v>20</v>
      </c>
      <c r="AA201" s="10">
        <v>5</v>
      </c>
    </row>
    <row r="202" spans="1:27" s="14" customFormat="1" ht="15">
      <c r="A202" s="1" t="s">
        <v>673</v>
      </c>
      <c r="B202" s="2" t="s">
        <v>674</v>
      </c>
      <c r="C202" s="8">
        <v>59</v>
      </c>
      <c r="D202" s="9">
        <v>41</v>
      </c>
      <c r="E202" s="9">
        <v>0</v>
      </c>
      <c r="F202" s="10">
        <v>0</v>
      </c>
      <c r="G202" s="87">
        <v>122</v>
      </c>
      <c r="H202" s="9">
        <v>84</v>
      </c>
      <c r="I202" s="9">
        <v>0</v>
      </c>
      <c r="J202" s="10">
        <v>0</v>
      </c>
      <c r="K202" s="8">
        <v>10</v>
      </c>
      <c r="L202" s="9">
        <v>7</v>
      </c>
      <c r="M202" s="9">
        <v>30</v>
      </c>
      <c r="N202" s="9">
        <v>17</v>
      </c>
      <c r="O202" s="9">
        <v>66</v>
      </c>
      <c r="P202" s="10">
        <v>49</v>
      </c>
      <c r="Q202" s="8">
        <v>3</v>
      </c>
      <c r="R202" s="9">
        <v>2</v>
      </c>
      <c r="S202" s="9">
        <v>2</v>
      </c>
      <c r="T202" s="9">
        <v>1</v>
      </c>
      <c r="U202" s="9">
        <v>95</v>
      </c>
      <c r="V202" s="9">
        <v>68</v>
      </c>
      <c r="W202" s="9">
        <v>40</v>
      </c>
      <c r="X202" s="10">
        <v>24</v>
      </c>
      <c r="Y202" s="8">
        <v>144</v>
      </c>
      <c r="Z202" s="9">
        <v>6</v>
      </c>
      <c r="AA202" s="10">
        <v>96</v>
      </c>
    </row>
    <row r="203" spans="1:27" s="14" customFormat="1" ht="15">
      <c r="A203" s="1" t="s">
        <v>706</v>
      </c>
      <c r="B203" s="2" t="s">
        <v>707</v>
      </c>
      <c r="C203" s="8">
        <v>74</v>
      </c>
      <c r="D203" s="9">
        <v>1</v>
      </c>
      <c r="E203" s="9">
        <v>2</v>
      </c>
      <c r="F203" s="10">
        <v>0</v>
      </c>
      <c r="G203" s="87">
        <v>122</v>
      </c>
      <c r="H203" s="9">
        <v>3</v>
      </c>
      <c r="I203" s="9">
        <v>0</v>
      </c>
      <c r="J203" s="10">
        <v>0</v>
      </c>
      <c r="K203" s="8">
        <v>12</v>
      </c>
      <c r="L203" s="9">
        <v>1</v>
      </c>
      <c r="M203" s="9">
        <v>51</v>
      </c>
      <c r="N203" s="9">
        <v>0</v>
      </c>
      <c r="O203" s="9">
        <v>57</v>
      </c>
      <c r="P203" s="10">
        <v>2</v>
      </c>
      <c r="Q203" s="8">
        <v>15</v>
      </c>
      <c r="R203" s="9">
        <v>0</v>
      </c>
      <c r="S203" s="9">
        <v>5</v>
      </c>
      <c r="T203" s="9">
        <v>0</v>
      </c>
      <c r="U203" s="9">
        <v>83</v>
      </c>
      <c r="V203" s="9">
        <v>3</v>
      </c>
      <c r="W203" s="9">
        <v>19</v>
      </c>
      <c r="X203" s="10">
        <v>0</v>
      </c>
      <c r="Y203" s="8">
        <v>32</v>
      </c>
      <c r="Z203" s="9">
        <v>0</v>
      </c>
      <c r="AA203" s="10">
        <v>0</v>
      </c>
    </row>
    <row r="204" spans="1:27" s="14" customFormat="1" ht="15">
      <c r="A204" s="1" t="s">
        <v>723</v>
      </c>
      <c r="B204" s="2" t="s">
        <v>724</v>
      </c>
      <c r="C204" s="8">
        <v>50</v>
      </c>
      <c r="D204" s="9">
        <v>5</v>
      </c>
      <c r="E204" s="9">
        <v>0</v>
      </c>
      <c r="F204" s="10">
        <v>0</v>
      </c>
      <c r="G204" s="87">
        <v>121</v>
      </c>
      <c r="H204" s="9">
        <v>23</v>
      </c>
      <c r="I204" s="9">
        <v>0</v>
      </c>
      <c r="J204" s="10">
        <v>0</v>
      </c>
      <c r="K204" s="8">
        <v>7</v>
      </c>
      <c r="L204" s="9">
        <v>1</v>
      </c>
      <c r="M204" s="9">
        <v>41</v>
      </c>
      <c r="N204" s="9">
        <v>8</v>
      </c>
      <c r="O204" s="9">
        <v>73</v>
      </c>
      <c r="P204" s="10">
        <v>14</v>
      </c>
      <c r="Q204" s="8">
        <v>10</v>
      </c>
      <c r="R204" s="9">
        <v>0</v>
      </c>
      <c r="S204" s="9">
        <v>1</v>
      </c>
      <c r="T204" s="9">
        <v>0</v>
      </c>
      <c r="U204" s="9">
        <v>86</v>
      </c>
      <c r="V204" s="9">
        <v>21</v>
      </c>
      <c r="W204" s="9">
        <v>57</v>
      </c>
      <c r="X204" s="10">
        <v>8</v>
      </c>
      <c r="Y204" s="8">
        <v>34</v>
      </c>
      <c r="Z204" s="9">
        <v>20</v>
      </c>
      <c r="AA204" s="10">
        <v>5</v>
      </c>
    </row>
    <row r="205" spans="1:27" s="14" customFormat="1" ht="15">
      <c r="A205" s="1" t="s">
        <v>679</v>
      </c>
      <c r="B205" s="2" t="s">
        <v>680</v>
      </c>
      <c r="C205" s="8">
        <v>39</v>
      </c>
      <c r="D205" s="9">
        <v>17</v>
      </c>
      <c r="E205" s="9">
        <v>1</v>
      </c>
      <c r="F205" s="10">
        <v>1</v>
      </c>
      <c r="G205" s="87">
        <v>121</v>
      </c>
      <c r="H205" s="9">
        <v>67</v>
      </c>
      <c r="I205" s="9">
        <v>0</v>
      </c>
      <c r="J205" s="10">
        <v>0</v>
      </c>
      <c r="K205" s="8">
        <v>8</v>
      </c>
      <c r="L205" s="9">
        <v>3</v>
      </c>
      <c r="M205" s="9">
        <v>52</v>
      </c>
      <c r="N205" s="9">
        <v>29</v>
      </c>
      <c r="O205" s="9">
        <v>60</v>
      </c>
      <c r="P205" s="10">
        <v>35</v>
      </c>
      <c r="Q205" s="8">
        <v>2</v>
      </c>
      <c r="R205" s="9">
        <v>0</v>
      </c>
      <c r="S205" s="9">
        <v>0</v>
      </c>
      <c r="T205" s="9">
        <v>0</v>
      </c>
      <c r="U205" s="9">
        <v>67</v>
      </c>
      <c r="V205" s="9">
        <v>37</v>
      </c>
      <c r="W205" s="9">
        <v>58</v>
      </c>
      <c r="X205" s="10">
        <v>30</v>
      </c>
      <c r="Y205" s="8">
        <v>74</v>
      </c>
      <c r="Z205" s="9">
        <v>20</v>
      </c>
      <c r="AA205" s="10">
        <v>12</v>
      </c>
    </row>
    <row r="206" spans="1:27" s="14" customFormat="1" ht="15">
      <c r="A206" s="1" t="s">
        <v>683</v>
      </c>
      <c r="B206" s="2" t="s">
        <v>684</v>
      </c>
      <c r="C206" s="8">
        <v>48</v>
      </c>
      <c r="D206" s="9">
        <v>29</v>
      </c>
      <c r="E206" s="9">
        <v>0</v>
      </c>
      <c r="F206" s="10">
        <v>0</v>
      </c>
      <c r="G206" s="87">
        <v>121</v>
      </c>
      <c r="H206" s="9">
        <v>65</v>
      </c>
      <c r="I206" s="9">
        <v>0</v>
      </c>
      <c r="J206" s="10">
        <v>0</v>
      </c>
      <c r="K206" s="8">
        <v>2</v>
      </c>
      <c r="L206" s="9">
        <v>1</v>
      </c>
      <c r="M206" s="9">
        <v>40</v>
      </c>
      <c r="N206" s="9">
        <v>22</v>
      </c>
      <c r="O206" s="9">
        <v>70</v>
      </c>
      <c r="P206" s="10">
        <v>34</v>
      </c>
      <c r="Q206" s="8">
        <v>1</v>
      </c>
      <c r="R206" s="9">
        <v>1</v>
      </c>
      <c r="S206" s="9">
        <v>0</v>
      </c>
      <c r="T206" s="9">
        <v>0</v>
      </c>
      <c r="U206" s="9">
        <v>91</v>
      </c>
      <c r="V206" s="9">
        <v>49</v>
      </c>
      <c r="W206" s="9">
        <v>47</v>
      </c>
      <c r="X206" s="10">
        <v>20</v>
      </c>
      <c r="Y206" s="8">
        <v>16</v>
      </c>
      <c r="Z206" s="9">
        <v>2</v>
      </c>
      <c r="AA206" s="10">
        <v>1</v>
      </c>
    </row>
    <row r="207" spans="1:27" s="14" customFormat="1" ht="30">
      <c r="A207" s="1" t="s">
        <v>704</v>
      </c>
      <c r="B207" s="2" t="s">
        <v>705</v>
      </c>
      <c r="C207" s="8">
        <v>62</v>
      </c>
      <c r="D207" s="9">
        <v>18</v>
      </c>
      <c r="E207" s="9">
        <v>0</v>
      </c>
      <c r="F207" s="10">
        <v>0</v>
      </c>
      <c r="G207" s="87">
        <v>120</v>
      </c>
      <c r="H207" s="9">
        <v>40</v>
      </c>
      <c r="I207" s="9">
        <v>0</v>
      </c>
      <c r="J207" s="10">
        <v>0</v>
      </c>
      <c r="K207" s="8">
        <v>6</v>
      </c>
      <c r="L207" s="9">
        <v>1</v>
      </c>
      <c r="M207" s="9">
        <v>58</v>
      </c>
      <c r="N207" s="9">
        <v>19</v>
      </c>
      <c r="O207" s="9">
        <v>55</v>
      </c>
      <c r="P207" s="10">
        <v>20</v>
      </c>
      <c r="Q207" s="8">
        <v>7</v>
      </c>
      <c r="R207" s="9">
        <v>3</v>
      </c>
      <c r="S207" s="9">
        <v>4</v>
      </c>
      <c r="T207" s="9">
        <v>2</v>
      </c>
      <c r="U207" s="9">
        <v>82</v>
      </c>
      <c r="V207" s="9">
        <v>29</v>
      </c>
      <c r="W207" s="9">
        <v>55</v>
      </c>
      <c r="X207" s="10">
        <v>20</v>
      </c>
      <c r="Y207" s="8">
        <v>68</v>
      </c>
      <c r="Z207" s="9">
        <v>6</v>
      </c>
      <c r="AA207" s="10">
        <v>5</v>
      </c>
    </row>
    <row r="208" spans="1:27" s="14" customFormat="1" ht="15">
      <c r="A208" s="1" t="s">
        <v>1983</v>
      </c>
      <c r="B208" s="2" t="s">
        <v>1984</v>
      </c>
      <c r="C208" s="8">
        <v>98</v>
      </c>
      <c r="D208" s="9">
        <v>39</v>
      </c>
      <c r="E208" s="9">
        <v>4</v>
      </c>
      <c r="F208" s="10">
        <v>2</v>
      </c>
      <c r="G208" s="87">
        <v>119</v>
      </c>
      <c r="H208" s="9">
        <v>52</v>
      </c>
      <c r="I208" s="9">
        <v>1</v>
      </c>
      <c r="J208" s="10">
        <v>0</v>
      </c>
      <c r="K208" s="8">
        <v>26</v>
      </c>
      <c r="L208" s="9">
        <v>10</v>
      </c>
      <c r="M208" s="9">
        <v>74</v>
      </c>
      <c r="N208" s="9">
        <v>32</v>
      </c>
      <c r="O208" s="9">
        <v>19</v>
      </c>
      <c r="P208" s="10">
        <v>10</v>
      </c>
      <c r="Q208" s="8">
        <v>25</v>
      </c>
      <c r="R208" s="9">
        <v>13</v>
      </c>
      <c r="S208" s="9">
        <v>9</v>
      </c>
      <c r="T208" s="9">
        <v>6</v>
      </c>
      <c r="U208" s="9">
        <v>27</v>
      </c>
      <c r="V208" s="9">
        <v>14</v>
      </c>
      <c r="W208" s="9">
        <v>34</v>
      </c>
      <c r="X208" s="10">
        <v>13</v>
      </c>
      <c r="Y208" s="8">
        <v>1</v>
      </c>
      <c r="Z208" s="9">
        <v>1</v>
      </c>
      <c r="AA208" s="10">
        <v>0</v>
      </c>
    </row>
    <row r="209" spans="1:27" s="14" customFormat="1" ht="15">
      <c r="A209" s="1" t="s">
        <v>660</v>
      </c>
      <c r="B209" s="2" t="s">
        <v>661</v>
      </c>
      <c r="C209" s="8">
        <v>120</v>
      </c>
      <c r="D209" s="9">
        <v>73</v>
      </c>
      <c r="E209" s="9">
        <v>30</v>
      </c>
      <c r="F209" s="10">
        <v>18</v>
      </c>
      <c r="G209" s="87">
        <v>119</v>
      </c>
      <c r="H209" s="9">
        <v>70</v>
      </c>
      <c r="I209" s="9">
        <v>8</v>
      </c>
      <c r="J209" s="10">
        <v>7</v>
      </c>
      <c r="K209" s="8">
        <v>10</v>
      </c>
      <c r="L209" s="9">
        <v>9</v>
      </c>
      <c r="M209" s="9">
        <v>46</v>
      </c>
      <c r="N209" s="9">
        <v>27</v>
      </c>
      <c r="O209" s="9">
        <v>34</v>
      </c>
      <c r="P209" s="10">
        <v>16</v>
      </c>
      <c r="Q209" s="8">
        <v>35</v>
      </c>
      <c r="R209" s="9">
        <v>20</v>
      </c>
      <c r="S209" s="9">
        <v>3</v>
      </c>
      <c r="T209" s="9">
        <v>3</v>
      </c>
      <c r="U209" s="9">
        <v>52</v>
      </c>
      <c r="V209" s="9">
        <v>25</v>
      </c>
      <c r="W209" s="9">
        <v>22</v>
      </c>
      <c r="X209" s="10">
        <v>12</v>
      </c>
      <c r="Y209" s="8">
        <v>34</v>
      </c>
      <c r="Z209" s="9">
        <v>13</v>
      </c>
      <c r="AA209" s="10">
        <v>2</v>
      </c>
    </row>
    <row r="210" spans="1:27" s="14" customFormat="1" ht="15">
      <c r="A210" s="1" t="s">
        <v>725</v>
      </c>
      <c r="B210" s="2" t="s">
        <v>726</v>
      </c>
      <c r="C210" s="8">
        <v>63</v>
      </c>
      <c r="D210" s="9">
        <v>15</v>
      </c>
      <c r="E210" s="9">
        <v>1</v>
      </c>
      <c r="F210" s="10">
        <v>0</v>
      </c>
      <c r="G210" s="87">
        <v>119</v>
      </c>
      <c r="H210" s="9">
        <v>27</v>
      </c>
      <c r="I210" s="9">
        <v>1</v>
      </c>
      <c r="J210" s="10">
        <v>0</v>
      </c>
      <c r="K210" s="8">
        <v>5</v>
      </c>
      <c r="L210" s="9">
        <v>5</v>
      </c>
      <c r="M210" s="9">
        <v>57</v>
      </c>
      <c r="N210" s="9">
        <v>13</v>
      </c>
      <c r="O210" s="9">
        <v>47</v>
      </c>
      <c r="P210" s="10">
        <v>9</v>
      </c>
      <c r="Q210" s="8">
        <v>7</v>
      </c>
      <c r="R210" s="9">
        <v>0</v>
      </c>
      <c r="S210" s="9">
        <v>4</v>
      </c>
      <c r="T210" s="9">
        <v>0</v>
      </c>
      <c r="U210" s="9">
        <v>66</v>
      </c>
      <c r="V210" s="9">
        <v>11</v>
      </c>
      <c r="W210" s="9">
        <v>33</v>
      </c>
      <c r="X210" s="10">
        <v>17</v>
      </c>
      <c r="Y210" s="8">
        <v>3</v>
      </c>
      <c r="Z210" s="9">
        <v>1</v>
      </c>
      <c r="AA210" s="10">
        <v>0</v>
      </c>
    </row>
    <row r="211" spans="1:27" s="14" customFormat="1" ht="60">
      <c r="A211" s="1" t="s">
        <v>695</v>
      </c>
      <c r="B211" s="2" t="s">
        <v>1985</v>
      </c>
      <c r="C211" s="8">
        <v>65</v>
      </c>
      <c r="D211" s="9">
        <v>57</v>
      </c>
      <c r="E211" s="9">
        <v>5</v>
      </c>
      <c r="F211" s="10">
        <v>5</v>
      </c>
      <c r="G211" s="87">
        <v>117</v>
      </c>
      <c r="H211" s="9">
        <v>98</v>
      </c>
      <c r="I211" s="9">
        <v>4</v>
      </c>
      <c r="J211" s="10">
        <v>4</v>
      </c>
      <c r="K211" s="8">
        <v>10</v>
      </c>
      <c r="L211" s="9">
        <v>9</v>
      </c>
      <c r="M211" s="9">
        <v>53</v>
      </c>
      <c r="N211" s="9">
        <v>44</v>
      </c>
      <c r="O211" s="9">
        <v>49</v>
      </c>
      <c r="P211" s="10">
        <v>40</v>
      </c>
      <c r="Q211" s="8">
        <v>25</v>
      </c>
      <c r="R211" s="9">
        <v>24</v>
      </c>
      <c r="S211" s="9">
        <v>2</v>
      </c>
      <c r="T211" s="9">
        <v>2</v>
      </c>
      <c r="U211" s="9">
        <v>64</v>
      </c>
      <c r="V211" s="9">
        <v>52</v>
      </c>
      <c r="W211" s="9">
        <v>34</v>
      </c>
      <c r="X211" s="10">
        <v>22</v>
      </c>
      <c r="Y211" s="8">
        <v>34</v>
      </c>
      <c r="Z211" s="9">
        <v>21</v>
      </c>
      <c r="AA211" s="10">
        <v>1</v>
      </c>
    </row>
    <row r="212" spans="1:27" s="14" customFormat="1" ht="30">
      <c r="A212" s="1" t="s">
        <v>666</v>
      </c>
      <c r="B212" s="2" t="s">
        <v>1986</v>
      </c>
      <c r="C212" s="8">
        <v>71</v>
      </c>
      <c r="D212" s="9">
        <v>1</v>
      </c>
      <c r="E212" s="9">
        <v>0</v>
      </c>
      <c r="F212" s="10">
        <v>0</v>
      </c>
      <c r="G212" s="87">
        <v>116</v>
      </c>
      <c r="H212" s="9">
        <v>2</v>
      </c>
      <c r="I212" s="9">
        <v>0</v>
      </c>
      <c r="J212" s="10">
        <v>0</v>
      </c>
      <c r="K212" s="8">
        <v>5</v>
      </c>
      <c r="L212" s="9">
        <v>0</v>
      </c>
      <c r="M212" s="9">
        <v>56</v>
      </c>
      <c r="N212" s="9">
        <v>1</v>
      </c>
      <c r="O212" s="9">
        <v>48</v>
      </c>
      <c r="P212" s="10">
        <v>0</v>
      </c>
      <c r="Q212" s="8">
        <v>2</v>
      </c>
      <c r="R212" s="9">
        <v>0</v>
      </c>
      <c r="S212" s="9">
        <v>0</v>
      </c>
      <c r="T212" s="9">
        <v>0</v>
      </c>
      <c r="U212" s="9">
        <v>70</v>
      </c>
      <c r="V212" s="9">
        <v>1</v>
      </c>
      <c r="W212" s="9">
        <v>87</v>
      </c>
      <c r="X212" s="10">
        <v>1</v>
      </c>
      <c r="Y212" s="8">
        <v>49</v>
      </c>
      <c r="Z212" s="9">
        <v>7</v>
      </c>
      <c r="AA212" s="10">
        <v>0</v>
      </c>
    </row>
    <row r="213" spans="1:27" s="14" customFormat="1" ht="17.25" customHeight="1">
      <c r="A213" s="1" t="s">
        <v>761</v>
      </c>
      <c r="B213" s="2" t="s">
        <v>762</v>
      </c>
      <c r="C213" s="8">
        <v>48</v>
      </c>
      <c r="D213" s="9">
        <v>11</v>
      </c>
      <c r="E213" s="9">
        <v>1</v>
      </c>
      <c r="F213" s="10">
        <v>0</v>
      </c>
      <c r="G213" s="87">
        <v>115</v>
      </c>
      <c r="H213" s="9">
        <v>20</v>
      </c>
      <c r="I213" s="9">
        <v>0</v>
      </c>
      <c r="J213" s="10">
        <v>0</v>
      </c>
      <c r="K213" s="8">
        <v>7</v>
      </c>
      <c r="L213" s="9">
        <v>1</v>
      </c>
      <c r="M213" s="9">
        <v>47</v>
      </c>
      <c r="N213" s="9">
        <v>12</v>
      </c>
      <c r="O213" s="9">
        <v>61</v>
      </c>
      <c r="P213" s="10">
        <v>7</v>
      </c>
      <c r="Q213" s="8">
        <v>2</v>
      </c>
      <c r="R213" s="9">
        <v>0</v>
      </c>
      <c r="S213" s="9">
        <v>0</v>
      </c>
      <c r="T213" s="9">
        <v>0</v>
      </c>
      <c r="U213" s="9">
        <v>74</v>
      </c>
      <c r="V213" s="9">
        <v>10</v>
      </c>
      <c r="W213" s="9">
        <v>87</v>
      </c>
      <c r="X213" s="10">
        <v>13</v>
      </c>
      <c r="Y213" s="8">
        <v>26</v>
      </c>
      <c r="Z213" s="9">
        <v>0</v>
      </c>
      <c r="AA213" s="10">
        <v>0</v>
      </c>
    </row>
    <row r="214" spans="1:27" s="14" customFormat="1" ht="15">
      <c r="A214" s="1" t="s">
        <v>765</v>
      </c>
      <c r="B214" s="2" t="s">
        <v>766</v>
      </c>
      <c r="C214" s="8">
        <v>111</v>
      </c>
      <c r="D214" s="9">
        <v>71</v>
      </c>
      <c r="E214" s="9">
        <v>26</v>
      </c>
      <c r="F214" s="10">
        <v>21</v>
      </c>
      <c r="G214" s="87">
        <v>115</v>
      </c>
      <c r="H214" s="9">
        <v>64</v>
      </c>
      <c r="I214" s="9">
        <v>7</v>
      </c>
      <c r="J214" s="10">
        <v>3</v>
      </c>
      <c r="K214" s="8">
        <v>12</v>
      </c>
      <c r="L214" s="9">
        <v>4</v>
      </c>
      <c r="M214" s="9">
        <v>54</v>
      </c>
      <c r="N214" s="9">
        <v>34</v>
      </c>
      <c r="O214" s="9">
        <v>34</v>
      </c>
      <c r="P214" s="10">
        <v>20</v>
      </c>
      <c r="Q214" s="8">
        <v>40</v>
      </c>
      <c r="R214" s="9">
        <v>21</v>
      </c>
      <c r="S214" s="9">
        <v>2</v>
      </c>
      <c r="T214" s="9">
        <v>1</v>
      </c>
      <c r="U214" s="9">
        <v>51</v>
      </c>
      <c r="V214" s="9">
        <v>29</v>
      </c>
      <c r="W214" s="9">
        <v>4</v>
      </c>
      <c r="X214" s="10">
        <v>0</v>
      </c>
      <c r="Y214" s="8">
        <v>14</v>
      </c>
      <c r="Z214" s="9">
        <v>6</v>
      </c>
      <c r="AA214" s="10">
        <v>0</v>
      </c>
    </row>
    <row r="215" spans="1:27" s="14" customFormat="1" ht="15">
      <c r="A215" s="1" t="s">
        <v>729</v>
      </c>
      <c r="B215" s="2" t="s">
        <v>730</v>
      </c>
      <c r="C215" s="8">
        <v>68</v>
      </c>
      <c r="D215" s="9">
        <v>63</v>
      </c>
      <c r="E215" s="9">
        <v>2</v>
      </c>
      <c r="F215" s="10">
        <v>2</v>
      </c>
      <c r="G215" s="87">
        <v>114</v>
      </c>
      <c r="H215" s="9">
        <v>108</v>
      </c>
      <c r="I215" s="9">
        <v>2</v>
      </c>
      <c r="J215" s="10">
        <v>2</v>
      </c>
      <c r="K215" s="8">
        <v>8</v>
      </c>
      <c r="L215" s="9">
        <v>8</v>
      </c>
      <c r="M215" s="9">
        <v>55</v>
      </c>
      <c r="N215" s="9">
        <v>52</v>
      </c>
      <c r="O215" s="9">
        <v>51</v>
      </c>
      <c r="P215" s="10">
        <v>48</v>
      </c>
      <c r="Q215" s="8">
        <v>10</v>
      </c>
      <c r="R215" s="9">
        <v>10</v>
      </c>
      <c r="S215" s="9">
        <v>0</v>
      </c>
      <c r="T215" s="9">
        <v>0</v>
      </c>
      <c r="U215" s="9">
        <v>60</v>
      </c>
      <c r="V215" s="9">
        <v>56</v>
      </c>
      <c r="W215" s="9">
        <v>18</v>
      </c>
      <c r="X215" s="10">
        <v>16</v>
      </c>
      <c r="Y215" s="8">
        <v>83</v>
      </c>
      <c r="Z215" s="9">
        <v>15</v>
      </c>
      <c r="AA215" s="10">
        <v>4</v>
      </c>
    </row>
    <row r="216" spans="1:27" s="14" customFormat="1" ht="30">
      <c r="A216" s="1" t="s">
        <v>755</v>
      </c>
      <c r="B216" s="2" t="s">
        <v>756</v>
      </c>
      <c r="C216" s="8">
        <v>83</v>
      </c>
      <c r="D216" s="9">
        <v>58</v>
      </c>
      <c r="E216" s="9">
        <v>3</v>
      </c>
      <c r="F216" s="10">
        <v>3</v>
      </c>
      <c r="G216" s="87">
        <v>112</v>
      </c>
      <c r="H216" s="9">
        <v>68</v>
      </c>
      <c r="I216" s="9">
        <v>1</v>
      </c>
      <c r="J216" s="10">
        <v>1</v>
      </c>
      <c r="K216" s="8">
        <v>13</v>
      </c>
      <c r="L216" s="9">
        <v>8</v>
      </c>
      <c r="M216" s="9">
        <v>61</v>
      </c>
      <c r="N216" s="9">
        <v>34</v>
      </c>
      <c r="O216" s="9">
        <v>37</v>
      </c>
      <c r="P216" s="10">
        <v>25</v>
      </c>
      <c r="Q216" s="8">
        <v>11</v>
      </c>
      <c r="R216" s="9">
        <v>8</v>
      </c>
      <c r="S216" s="9">
        <v>0</v>
      </c>
      <c r="T216" s="9">
        <v>0</v>
      </c>
      <c r="U216" s="9">
        <v>45</v>
      </c>
      <c r="V216" s="9">
        <v>30</v>
      </c>
      <c r="W216" s="9">
        <v>17</v>
      </c>
      <c r="X216" s="10">
        <v>6</v>
      </c>
      <c r="Y216" s="8">
        <v>159</v>
      </c>
      <c r="Z216" s="9">
        <v>7</v>
      </c>
      <c r="AA216" s="10">
        <v>4</v>
      </c>
    </row>
    <row r="217" spans="1:27" s="14" customFormat="1" ht="15">
      <c r="A217" s="1" t="s">
        <v>731</v>
      </c>
      <c r="B217" s="2" t="s">
        <v>732</v>
      </c>
      <c r="C217" s="8">
        <v>71</v>
      </c>
      <c r="D217" s="9">
        <v>0</v>
      </c>
      <c r="E217" s="9">
        <v>0</v>
      </c>
      <c r="F217" s="10">
        <v>0</v>
      </c>
      <c r="G217" s="87">
        <v>112</v>
      </c>
      <c r="H217" s="9">
        <v>0</v>
      </c>
      <c r="I217" s="9">
        <v>0</v>
      </c>
      <c r="J217" s="10">
        <v>0</v>
      </c>
      <c r="K217" s="8">
        <v>2</v>
      </c>
      <c r="L217" s="9">
        <v>0</v>
      </c>
      <c r="M217" s="9">
        <v>53</v>
      </c>
      <c r="N217" s="9">
        <v>0</v>
      </c>
      <c r="O217" s="9">
        <v>50</v>
      </c>
      <c r="P217" s="10">
        <v>0</v>
      </c>
      <c r="Q217" s="8">
        <v>9</v>
      </c>
      <c r="R217" s="9">
        <v>0</v>
      </c>
      <c r="S217" s="9">
        <v>4</v>
      </c>
      <c r="T217" s="9">
        <v>0</v>
      </c>
      <c r="U217" s="9">
        <v>74</v>
      </c>
      <c r="V217" s="9">
        <v>0</v>
      </c>
      <c r="W217" s="9">
        <v>66</v>
      </c>
      <c r="X217" s="10">
        <v>0</v>
      </c>
      <c r="Y217" s="8">
        <v>113</v>
      </c>
      <c r="Z217" s="9">
        <v>17</v>
      </c>
      <c r="AA217" s="10">
        <v>12</v>
      </c>
    </row>
    <row r="218" spans="1:27" s="14" customFormat="1" ht="30">
      <c r="A218" s="1" t="s">
        <v>741</v>
      </c>
      <c r="B218" s="2" t="s">
        <v>742</v>
      </c>
      <c r="C218" s="8">
        <v>45</v>
      </c>
      <c r="D218" s="9">
        <v>1</v>
      </c>
      <c r="E218" s="9">
        <v>1</v>
      </c>
      <c r="F218" s="10">
        <v>0</v>
      </c>
      <c r="G218" s="87">
        <v>111</v>
      </c>
      <c r="H218" s="9">
        <v>13</v>
      </c>
      <c r="I218" s="9">
        <v>0</v>
      </c>
      <c r="J218" s="10">
        <v>0</v>
      </c>
      <c r="K218" s="8">
        <v>9</v>
      </c>
      <c r="L218" s="9">
        <v>0</v>
      </c>
      <c r="M218" s="9">
        <v>31</v>
      </c>
      <c r="N218" s="9">
        <v>4</v>
      </c>
      <c r="O218" s="9">
        <v>65</v>
      </c>
      <c r="P218" s="10">
        <v>8</v>
      </c>
      <c r="Q218" s="8">
        <v>2</v>
      </c>
      <c r="R218" s="9">
        <v>0</v>
      </c>
      <c r="S218" s="9">
        <v>1</v>
      </c>
      <c r="T218" s="9">
        <v>0</v>
      </c>
      <c r="U218" s="9">
        <v>84</v>
      </c>
      <c r="V218" s="9">
        <v>12</v>
      </c>
      <c r="W218" s="9">
        <v>39</v>
      </c>
      <c r="X218" s="10">
        <v>6</v>
      </c>
      <c r="Y218" s="8">
        <v>12</v>
      </c>
      <c r="Z218" s="9">
        <v>2</v>
      </c>
      <c r="AA218" s="10">
        <v>0</v>
      </c>
    </row>
    <row r="219" spans="1:27" s="14" customFormat="1" ht="15">
      <c r="A219" s="1" t="s">
        <v>747</v>
      </c>
      <c r="B219" s="2" t="s">
        <v>748</v>
      </c>
      <c r="C219" s="8">
        <v>69</v>
      </c>
      <c r="D219" s="9">
        <v>31</v>
      </c>
      <c r="E219" s="9">
        <v>3</v>
      </c>
      <c r="F219" s="10">
        <v>1</v>
      </c>
      <c r="G219" s="87">
        <v>110</v>
      </c>
      <c r="H219" s="9">
        <v>58</v>
      </c>
      <c r="I219" s="9">
        <v>0</v>
      </c>
      <c r="J219" s="10">
        <v>0</v>
      </c>
      <c r="K219" s="8">
        <v>5</v>
      </c>
      <c r="L219" s="9">
        <v>2</v>
      </c>
      <c r="M219" s="9">
        <v>39</v>
      </c>
      <c r="N219" s="9">
        <v>22</v>
      </c>
      <c r="O219" s="9">
        <v>44</v>
      </c>
      <c r="P219" s="10">
        <v>21</v>
      </c>
      <c r="Q219" s="8">
        <v>35</v>
      </c>
      <c r="R219" s="9">
        <v>16</v>
      </c>
      <c r="S219" s="9">
        <v>18</v>
      </c>
      <c r="T219" s="9">
        <v>7</v>
      </c>
      <c r="U219" s="9">
        <v>73</v>
      </c>
      <c r="V219" s="9">
        <v>37</v>
      </c>
      <c r="W219" s="9">
        <v>29</v>
      </c>
      <c r="X219" s="10">
        <v>18</v>
      </c>
      <c r="Y219" s="8">
        <v>173</v>
      </c>
      <c r="Z219" s="9">
        <v>55</v>
      </c>
      <c r="AA219" s="10">
        <v>11</v>
      </c>
    </row>
    <row r="220" spans="1:27" s="14" customFormat="1" ht="15">
      <c r="A220" s="1" t="s">
        <v>767</v>
      </c>
      <c r="B220" s="2" t="s">
        <v>768</v>
      </c>
      <c r="C220" s="8">
        <v>77</v>
      </c>
      <c r="D220" s="9">
        <v>1</v>
      </c>
      <c r="E220" s="9">
        <v>1</v>
      </c>
      <c r="F220" s="10">
        <v>0</v>
      </c>
      <c r="G220" s="87">
        <v>109</v>
      </c>
      <c r="H220" s="9">
        <v>2</v>
      </c>
      <c r="I220" s="9">
        <v>0</v>
      </c>
      <c r="J220" s="10">
        <v>0</v>
      </c>
      <c r="K220" s="8">
        <v>9</v>
      </c>
      <c r="L220" s="9">
        <v>0</v>
      </c>
      <c r="M220" s="9">
        <v>53</v>
      </c>
      <c r="N220" s="9">
        <v>2</v>
      </c>
      <c r="O220" s="9">
        <v>29</v>
      </c>
      <c r="P220" s="10">
        <v>0</v>
      </c>
      <c r="Q220" s="8">
        <v>17</v>
      </c>
      <c r="R220" s="9">
        <v>1</v>
      </c>
      <c r="S220" s="9">
        <v>0</v>
      </c>
      <c r="T220" s="9">
        <v>0</v>
      </c>
      <c r="U220" s="9">
        <v>57</v>
      </c>
      <c r="V220" s="9">
        <v>0</v>
      </c>
      <c r="W220" s="9">
        <v>3</v>
      </c>
      <c r="X220" s="10">
        <v>0</v>
      </c>
      <c r="Y220" s="8">
        <v>0</v>
      </c>
      <c r="Z220" s="9">
        <v>0</v>
      </c>
      <c r="AA220" s="10">
        <v>0</v>
      </c>
    </row>
    <row r="221" spans="1:27" s="14" customFormat="1" ht="15">
      <c r="A221" s="1" t="s">
        <v>771</v>
      </c>
      <c r="B221" s="2" t="s">
        <v>772</v>
      </c>
      <c r="C221" s="8">
        <v>64</v>
      </c>
      <c r="D221" s="9">
        <v>61</v>
      </c>
      <c r="E221" s="9">
        <v>4</v>
      </c>
      <c r="F221" s="10">
        <v>4</v>
      </c>
      <c r="G221" s="87">
        <v>109</v>
      </c>
      <c r="H221" s="9">
        <v>106</v>
      </c>
      <c r="I221" s="9">
        <v>4</v>
      </c>
      <c r="J221" s="10">
        <v>4</v>
      </c>
      <c r="K221" s="8">
        <v>8</v>
      </c>
      <c r="L221" s="9">
        <v>8</v>
      </c>
      <c r="M221" s="9">
        <v>54</v>
      </c>
      <c r="N221" s="9">
        <v>53</v>
      </c>
      <c r="O221" s="9">
        <v>47</v>
      </c>
      <c r="P221" s="10">
        <v>45</v>
      </c>
      <c r="Q221" s="8">
        <v>22</v>
      </c>
      <c r="R221" s="9">
        <v>22</v>
      </c>
      <c r="S221" s="9">
        <v>9</v>
      </c>
      <c r="T221" s="9">
        <v>9</v>
      </c>
      <c r="U221" s="9">
        <v>57</v>
      </c>
      <c r="V221" s="9">
        <v>55</v>
      </c>
      <c r="W221" s="9">
        <v>21</v>
      </c>
      <c r="X221" s="10">
        <v>21</v>
      </c>
      <c r="Y221" s="8">
        <v>154</v>
      </c>
      <c r="Z221" s="9">
        <v>96</v>
      </c>
      <c r="AA221" s="10">
        <v>7</v>
      </c>
    </row>
    <row r="222" spans="1:27" s="14" customFormat="1" ht="15">
      <c r="A222" s="1" t="s">
        <v>710</v>
      </c>
      <c r="B222" s="2" t="s">
        <v>711</v>
      </c>
      <c r="C222" s="8">
        <v>52</v>
      </c>
      <c r="D222" s="9">
        <v>0</v>
      </c>
      <c r="E222" s="9">
        <v>2</v>
      </c>
      <c r="F222" s="10">
        <v>0</v>
      </c>
      <c r="G222" s="87">
        <v>109</v>
      </c>
      <c r="H222" s="9">
        <v>0</v>
      </c>
      <c r="I222" s="9">
        <v>0</v>
      </c>
      <c r="J222" s="10">
        <v>0</v>
      </c>
      <c r="K222" s="8">
        <v>3</v>
      </c>
      <c r="L222" s="9">
        <v>0</v>
      </c>
      <c r="M222" s="9">
        <v>50</v>
      </c>
      <c r="N222" s="9">
        <v>0</v>
      </c>
      <c r="O222" s="9">
        <v>49</v>
      </c>
      <c r="P222" s="10">
        <v>0</v>
      </c>
      <c r="Q222" s="8">
        <v>5</v>
      </c>
      <c r="R222" s="9">
        <v>0</v>
      </c>
      <c r="S222" s="9">
        <v>4</v>
      </c>
      <c r="T222" s="9">
        <v>0</v>
      </c>
      <c r="U222" s="9">
        <v>63</v>
      </c>
      <c r="V222" s="9">
        <v>0</v>
      </c>
      <c r="W222" s="9">
        <v>69</v>
      </c>
      <c r="X222" s="10">
        <v>0</v>
      </c>
      <c r="Y222" s="8">
        <v>21</v>
      </c>
      <c r="Z222" s="9">
        <v>10</v>
      </c>
      <c r="AA222" s="10">
        <v>1</v>
      </c>
    </row>
    <row r="223" spans="1:27" s="14" customFormat="1" ht="15">
      <c r="A223" s="1" t="s">
        <v>735</v>
      </c>
      <c r="B223" s="2" t="s">
        <v>736</v>
      </c>
      <c r="C223" s="8">
        <v>88</v>
      </c>
      <c r="D223" s="9">
        <v>0</v>
      </c>
      <c r="E223" s="9">
        <v>5</v>
      </c>
      <c r="F223" s="10">
        <v>0</v>
      </c>
      <c r="G223" s="87">
        <v>108</v>
      </c>
      <c r="H223" s="9">
        <v>0</v>
      </c>
      <c r="I223" s="9">
        <v>0</v>
      </c>
      <c r="J223" s="10">
        <v>0</v>
      </c>
      <c r="K223" s="8">
        <v>7</v>
      </c>
      <c r="L223" s="9">
        <v>0</v>
      </c>
      <c r="M223" s="9">
        <v>53</v>
      </c>
      <c r="N223" s="9">
        <v>0</v>
      </c>
      <c r="O223" s="9">
        <v>37</v>
      </c>
      <c r="P223" s="10">
        <v>0</v>
      </c>
      <c r="Q223" s="8">
        <v>31</v>
      </c>
      <c r="R223" s="9">
        <v>0</v>
      </c>
      <c r="S223" s="9">
        <v>15</v>
      </c>
      <c r="T223" s="9">
        <v>0</v>
      </c>
      <c r="U223" s="9">
        <v>54</v>
      </c>
      <c r="V223" s="9">
        <v>0</v>
      </c>
      <c r="W223" s="9">
        <v>47</v>
      </c>
      <c r="X223" s="10">
        <v>0</v>
      </c>
      <c r="Y223" s="8">
        <v>904</v>
      </c>
      <c r="Z223" s="9">
        <v>20</v>
      </c>
      <c r="AA223" s="10">
        <v>84</v>
      </c>
    </row>
    <row r="224" spans="1:27" s="14" customFormat="1" ht="15">
      <c r="A224" s="1" t="s">
        <v>763</v>
      </c>
      <c r="B224" s="2" t="s">
        <v>764</v>
      </c>
      <c r="C224" s="8">
        <v>109</v>
      </c>
      <c r="D224" s="9">
        <v>99</v>
      </c>
      <c r="E224" s="9">
        <v>26</v>
      </c>
      <c r="F224" s="10">
        <v>25</v>
      </c>
      <c r="G224" s="87">
        <v>107</v>
      </c>
      <c r="H224" s="9">
        <v>94</v>
      </c>
      <c r="I224" s="9">
        <v>2</v>
      </c>
      <c r="J224" s="10">
        <v>2</v>
      </c>
      <c r="K224" s="8">
        <v>12</v>
      </c>
      <c r="L224" s="9">
        <v>9</v>
      </c>
      <c r="M224" s="9">
        <v>54</v>
      </c>
      <c r="N224" s="9">
        <v>47</v>
      </c>
      <c r="O224" s="9">
        <v>32</v>
      </c>
      <c r="P224" s="10">
        <v>29</v>
      </c>
      <c r="Q224" s="8">
        <v>35</v>
      </c>
      <c r="R224" s="9">
        <v>32</v>
      </c>
      <c r="S224" s="9">
        <v>8</v>
      </c>
      <c r="T224" s="9">
        <v>7</v>
      </c>
      <c r="U224" s="9">
        <v>43</v>
      </c>
      <c r="V224" s="9">
        <v>39</v>
      </c>
      <c r="W224" s="9">
        <v>16</v>
      </c>
      <c r="X224" s="10">
        <v>14</v>
      </c>
      <c r="Y224" s="8">
        <v>58</v>
      </c>
      <c r="Z224" s="9">
        <v>40</v>
      </c>
      <c r="AA224" s="10">
        <v>7</v>
      </c>
    </row>
    <row r="225" spans="1:27" s="14" customFormat="1" ht="30">
      <c r="A225" s="1" t="s">
        <v>696</v>
      </c>
      <c r="B225" s="2" t="s">
        <v>697</v>
      </c>
      <c r="C225" s="8">
        <v>55</v>
      </c>
      <c r="D225" s="9">
        <v>12</v>
      </c>
      <c r="E225" s="9">
        <v>0</v>
      </c>
      <c r="F225" s="10">
        <v>0</v>
      </c>
      <c r="G225" s="87">
        <v>107</v>
      </c>
      <c r="H225" s="9">
        <v>17</v>
      </c>
      <c r="I225" s="9">
        <v>0</v>
      </c>
      <c r="J225" s="10">
        <v>0</v>
      </c>
      <c r="K225" s="8">
        <v>5</v>
      </c>
      <c r="L225" s="9">
        <v>1</v>
      </c>
      <c r="M225" s="9">
        <v>41</v>
      </c>
      <c r="N225" s="9">
        <v>6</v>
      </c>
      <c r="O225" s="9">
        <v>56</v>
      </c>
      <c r="P225" s="10">
        <v>10</v>
      </c>
      <c r="Q225" s="8">
        <v>0</v>
      </c>
      <c r="R225" s="9">
        <v>0</v>
      </c>
      <c r="S225" s="9">
        <v>0</v>
      </c>
      <c r="T225" s="9">
        <v>0</v>
      </c>
      <c r="U225" s="9">
        <v>72</v>
      </c>
      <c r="V225" s="9">
        <v>12</v>
      </c>
      <c r="W225" s="9">
        <v>40</v>
      </c>
      <c r="X225" s="10">
        <v>7</v>
      </c>
      <c r="Y225" s="8">
        <v>0</v>
      </c>
      <c r="Z225" s="9">
        <v>0</v>
      </c>
      <c r="AA225" s="10">
        <v>0</v>
      </c>
    </row>
    <row r="226" spans="1:27" s="14" customFormat="1" ht="15">
      <c r="A226" s="1" t="s">
        <v>753</v>
      </c>
      <c r="B226" s="2" t="s">
        <v>754</v>
      </c>
      <c r="C226" s="8">
        <v>43</v>
      </c>
      <c r="D226" s="9">
        <v>17</v>
      </c>
      <c r="E226" s="9">
        <v>0</v>
      </c>
      <c r="F226" s="10">
        <v>0</v>
      </c>
      <c r="G226" s="87">
        <v>106</v>
      </c>
      <c r="H226" s="9">
        <v>30</v>
      </c>
      <c r="I226" s="9">
        <v>0</v>
      </c>
      <c r="J226" s="10">
        <v>0</v>
      </c>
      <c r="K226" s="8">
        <v>4</v>
      </c>
      <c r="L226" s="9">
        <v>0</v>
      </c>
      <c r="M226" s="9">
        <v>42</v>
      </c>
      <c r="N226" s="9">
        <v>15</v>
      </c>
      <c r="O226" s="9">
        <v>60</v>
      </c>
      <c r="P226" s="10">
        <v>15</v>
      </c>
      <c r="Q226" s="8">
        <v>0</v>
      </c>
      <c r="R226" s="9">
        <v>0</v>
      </c>
      <c r="S226" s="9">
        <v>0</v>
      </c>
      <c r="T226" s="9">
        <v>0</v>
      </c>
      <c r="U226" s="9">
        <v>75</v>
      </c>
      <c r="V226" s="9">
        <v>19</v>
      </c>
      <c r="W226" s="9">
        <v>73</v>
      </c>
      <c r="X226" s="10">
        <v>15</v>
      </c>
      <c r="Y226" s="8">
        <v>15</v>
      </c>
      <c r="Z226" s="9">
        <v>0</v>
      </c>
      <c r="AA226" s="10">
        <v>0</v>
      </c>
    </row>
    <row r="227" spans="1:27" s="14" customFormat="1" ht="15">
      <c r="A227" s="1" t="s">
        <v>777</v>
      </c>
      <c r="B227" s="2" t="s">
        <v>778</v>
      </c>
      <c r="C227" s="8">
        <v>41</v>
      </c>
      <c r="D227" s="9">
        <v>34</v>
      </c>
      <c r="E227" s="9">
        <v>4</v>
      </c>
      <c r="F227" s="10">
        <v>3</v>
      </c>
      <c r="G227" s="87">
        <v>106</v>
      </c>
      <c r="H227" s="9">
        <v>97</v>
      </c>
      <c r="I227" s="9">
        <v>2</v>
      </c>
      <c r="J227" s="10">
        <v>1</v>
      </c>
      <c r="K227" s="8">
        <v>7</v>
      </c>
      <c r="L227" s="9">
        <v>5</v>
      </c>
      <c r="M227" s="9">
        <v>37</v>
      </c>
      <c r="N227" s="9">
        <v>32</v>
      </c>
      <c r="O227" s="9">
        <v>52</v>
      </c>
      <c r="P227" s="10">
        <v>50</v>
      </c>
      <c r="Q227" s="8">
        <v>13</v>
      </c>
      <c r="R227" s="9">
        <v>11</v>
      </c>
      <c r="S227" s="9">
        <v>2</v>
      </c>
      <c r="T227" s="9">
        <v>2</v>
      </c>
      <c r="U227" s="9">
        <v>74</v>
      </c>
      <c r="V227" s="9">
        <v>70</v>
      </c>
      <c r="W227" s="9">
        <v>34</v>
      </c>
      <c r="X227" s="10">
        <v>33</v>
      </c>
      <c r="Y227" s="8">
        <v>100</v>
      </c>
      <c r="Z227" s="9">
        <v>67</v>
      </c>
      <c r="AA227" s="10">
        <v>9</v>
      </c>
    </row>
    <row r="228" spans="1:27" s="14" customFormat="1" ht="15">
      <c r="A228" s="1" t="s">
        <v>783</v>
      </c>
      <c r="B228" s="2" t="s">
        <v>784</v>
      </c>
      <c r="C228" s="8">
        <v>50</v>
      </c>
      <c r="D228" s="9">
        <v>26</v>
      </c>
      <c r="E228" s="9">
        <v>0</v>
      </c>
      <c r="F228" s="10">
        <v>0</v>
      </c>
      <c r="G228" s="87">
        <v>105</v>
      </c>
      <c r="H228" s="9">
        <v>55</v>
      </c>
      <c r="I228" s="9">
        <v>0</v>
      </c>
      <c r="J228" s="10">
        <v>0</v>
      </c>
      <c r="K228" s="8">
        <v>9</v>
      </c>
      <c r="L228" s="9">
        <v>4</v>
      </c>
      <c r="M228" s="9">
        <v>46</v>
      </c>
      <c r="N228" s="9">
        <v>26</v>
      </c>
      <c r="O228" s="9">
        <v>50</v>
      </c>
      <c r="P228" s="10">
        <v>25</v>
      </c>
      <c r="Q228" s="8">
        <v>3</v>
      </c>
      <c r="R228" s="9">
        <v>2</v>
      </c>
      <c r="S228" s="9">
        <v>0</v>
      </c>
      <c r="T228" s="9">
        <v>0</v>
      </c>
      <c r="U228" s="9">
        <v>64</v>
      </c>
      <c r="V228" s="9">
        <v>32</v>
      </c>
      <c r="W228" s="9">
        <v>67</v>
      </c>
      <c r="X228" s="10">
        <v>29</v>
      </c>
      <c r="Y228" s="8">
        <v>13</v>
      </c>
      <c r="Z228" s="9">
        <v>1</v>
      </c>
      <c r="AA228" s="10">
        <v>1</v>
      </c>
    </row>
    <row r="229" spans="1:27" s="14" customFormat="1" ht="15">
      <c r="A229" s="1" t="s">
        <v>749</v>
      </c>
      <c r="B229" s="2" t="s">
        <v>750</v>
      </c>
      <c r="C229" s="8">
        <v>52</v>
      </c>
      <c r="D229" s="9">
        <v>34</v>
      </c>
      <c r="E229" s="9">
        <v>9</v>
      </c>
      <c r="F229" s="10">
        <v>2</v>
      </c>
      <c r="G229" s="87">
        <v>104</v>
      </c>
      <c r="H229" s="9">
        <v>77</v>
      </c>
      <c r="I229" s="9">
        <v>2</v>
      </c>
      <c r="J229" s="10">
        <v>1</v>
      </c>
      <c r="K229" s="8">
        <v>10</v>
      </c>
      <c r="L229" s="9">
        <v>5</v>
      </c>
      <c r="M229" s="9">
        <v>34</v>
      </c>
      <c r="N229" s="9">
        <v>28</v>
      </c>
      <c r="O229" s="9">
        <v>50</v>
      </c>
      <c r="P229" s="10">
        <v>37</v>
      </c>
      <c r="Q229" s="8">
        <v>5</v>
      </c>
      <c r="R229" s="9">
        <v>1</v>
      </c>
      <c r="S229" s="9">
        <v>4</v>
      </c>
      <c r="T229" s="9">
        <v>0</v>
      </c>
      <c r="U229" s="9">
        <v>66</v>
      </c>
      <c r="V229" s="9">
        <v>49</v>
      </c>
      <c r="W229" s="9">
        <v>31</v>
      </c>
      <c r="X229" s="10">
        <v>18</v>
      </c>
      <c r="Y229" s="8">
        <v>8</v>
      </c>
      <c r="Z229" s="9">
        <v>1</v>
      </c>
      <c r="AA229" s="10">
        <v>1</v>
      </c>
    </row>
    <row r="230" spans="1:27" s="14" customFormat="1" ht="15">
      <c r="A230" s="1" t="s">
        <v>787</v>
      </c>
      <c r="B230" s="2" t="s">
        <v>788</v>
      </c>
      <c r="C230" s="8">
        <v>64</v>
      </c>
      <c r="D230" s="9">
        <v>55</v>
      </c>
      <c r="E230" s="9">
        <v>1</v>
      </c>
      <c r="F230" s="10">
        <v>1</v>
      </c>
      <c r="G230" s="87">
        <v>103</v>
      </c>
      <c r="H230" s="9">
        <v>92</v>
      </c>
      <c r="I230" s="9">
        <v>2</v>
      </c>
      <c r="J230" s="10">
        <v>1</v>
      </c>
      <c r="K230" s="8">
        <v>8</v>
      </c>
      <c r="L230" s="9">
        <v>7</v>
      </c>
      <c r="M230" s="9">
        <v>49</v>
      </c>
      <c r="N230" s="9">
        <v>44</v>
      </c>
      <c r="O230" s="9">
        <v>46</v>
      </c>
      <c r="P230" s="10">
        <v>41</v>
      </c>
      <c r="Q230" s="8">
        <v>6</v>
      </c>
      <c r="R230" s="9">
        <v>5</v>
      </c>
      <c r="S230" s="9">
        <v>1</v>
      </c>
      <c r="T230" s="9">
        <v>0</v>
      </c>
      <c r="U230" s="9">
        <v>53</v>
      </c>
      <c r="V230" s="9">
        <v>47</v>
      </c>
      <c r="W230" s="9">
        <v>52</v>
      </c>
      <c r="X230" s="10">
        <v>48</v>
      </c>
      <c r="Y230" s="8">
        <v>7</v>
      </c>
      <c r="Z230" s="9">
        <v>3</v>
      </c>
      <c r="AA230" s="10">
        <v>2</v>
      </c>
    </row>
    <row r="231" spans="1:27" s="14" customFormat="1" ht="30">
      <c r="A231" s="1" t="s">
        <v>775</v>
      </c>
      <c r="B231" s="2" t="s">
        <v>776</v>
      </c>
      <c r="C231" s="8">
        <v>113</v>
      </c>
      <c r="D231" s="9">
        <v>69</v>
      </c>
      <c r="E231" s="9">
        <v>11</v>
      </c>
      <c r="F231" s="10">
        <v>7</v>
      </c>
      <c r="G231" s="87">
        <v>103</v>
      </c>
      <c r="H231" s="9">
        <v>78</v>
      </c>
      <c r="I231" s="9">
        <v>3</v>
      </c>
      <c r="J231" s="10">
        <v>2</v>
      </c>
      <c r="K231" s="8">
        <v>10</v>
      </c>
      <c r="L231" s="9">
        <v>4</v>
      </c>
      <c r="M231" s="9">
        <v>58</v>
      </c>
      <c r="N231" s="9">
        <v>44</v>
      </c>
      <c r="O231" s="9">
        <v>35</v>
      </c>
      <c r="P231" s="10">
        <v>30</v>
      </c>
      <c r="Q231" s="8">
        <v>46</v>
      </c>
      <c r="R231" s="9">
        <v>35</v>
      </c>
      <c r="S231" s="9">
        <v>13</v>
      </c>
      <c r="T231" s="9">
        <v>9</v>
      </c>
      <c r="U231" s="9">
        <v>45</v>
      </c>
      <c r="V231" s="9">
        <v>38</v>
      </c>
      <c r="W231" s="9">
        <v>6</v>
      </c>
      <c r="X231" s="10">
        <v>6</v>
      </c>
      <c r="Y231" s="8">
        <v>628</v>
      </c>
      <c r="Z231" s="9">
        <v>14</v>
      </c>
      <c r="AA231" s="10">
        <v>27</v>
      </c>
    </row>
    <row r="232" spans="1:27" s="14" customFormat="1" ht="30">
      <c r="A232" s="1" t="s">
        <v>781</v>
      </c>
      <c r="B232" s="2" t="s">
        <v>782</v>
      </c>
      <c r="C232" s="8">
        <v>87</v>
      </c>
      <c r="D232" s="9">
        <v>21</v>
      </c>
      <c r="E232" s="9">
        <v>0</v>
      </c>
      <c r="F232" s="10">
        <v>0</v>
      </c>
      <c r="G232" s="87">
        <v>103</v>
      </c>
      <c r="H232" s="9">
        <v>36</v>
      </c>
      <c r="I232" s="9">
        <v>0</v>
      </c>
      <c r="J232" s="10">
        <v>0</v>
      </c>
      <c r="K232" s="8">
        <v>11</v>
      </c>
      <c r="L232" s="9">
        <v>2</v>
      </c>
      <c r="M232" s="9">
        <v>48</v>
      </c>
      <c r="N232" s="9">
        <v>17</v>
      </c>
      <c r="O232" s="9">
        <v>43</v>
      </c>
      <c r="P232" s="10">
        <v>16</v>
      </c>
      <c r="Q232" s="8">
        <v>22</v>
      </c>
      <c r="R232" s="9">
        <v>9</v>
      </c>
      <c r="S232" s="9">
        <v>12</v>
      </c>
      <c r="T232" s="9">
        <v>4</v>
      </c>
      <c r="U232" s="9">
        <v>54</v>
      </c>
      <c r="V232" s="9">
        <v>21</v>
      </c>
      <c r="W232" s="9">
        <v>38</v>
      </c>
      <c r="X232" s="10">
        <v>15</v>
      </c>
      <c r="Y232" s="8">
        <v>243</v>
      </c>
      <c r="Z232" s="9">
        <v>24</v>
      </c>
      <c r="AA232" s="10">
        <v>63</v>
      </c>
    </row>
    <row r="233" spans="1:27" s="14" customFormat="1" ht="15">
      <c r="A233" s="1" t="s">
        <v>759</v>
      </c>
      <c r="B233" s="2" t="s">
        <v>760</v>
      </c>
      <c r="C233" s="8">
        <v>98</v>
      </c>
      <c r="D233" s="9">
        <v>83</v>
      </c>
      <c r="E233" s="9">
        <v>17</v>
      </c>
      <c r="F233" s="10">
        <v>12</v>
      </c>
      <c r="G233" s="87">
        <v>102</v>
      </c>
      <c r="H233" s="9">
        <v>90</v>
      </c>
      <c r="I233" s="9">
        <v>4</v>
      </c>
      <c r="J233" s="10">
        <v>3</v>
      </c>
      <c r="K233" s="8">
        <v>9</v>
      </c>
      <c r="L233" s="9">
        <v>9</v>
      </c>
      <c r="M233" s="9">
        <v>48</v>
      </c>
      <c r="N233" s="9">
        <v>43</v>
      </c>
      <c r="O233" s="9">
        <v>29</v>
      </c>
      <c r="P233" s="10">
        <v>23</v>
      </c>
      <c r="Q233" s="8">
        <v>24</v>
      </c>
      <c r="R233" s="9">
        <v>23</v>
      </c>
      <c r="S233" s="9">
        <v>4</v>
      </c>
      <c r="T233" s="9">
        <v>4</v>
      </c>
      <c r="U233" s="9">
        <v>51</v>
      </c>
      <c r="V233" s="9">
        <v>43</v>
      </c>
      <c r="W233" s="9">
        <v>4</v>
      </c>
      <c r="X233" s="10">
        <v>2</v>
      </c>
      <c r="Y233" s="8">
        <v>0</v>
      </c>
      <c r="Z233" s="9">
        <v>0</v>
      </c>
      <c r="AA233" s="10">
        <v>0</v>
      </c>
    </row>
    <row r="234" spans="1:27" s="14" customFormat="1" ht="30">
      <c r="A234" s="1" t="s">
        <v>773</v>
      </c>
      <c r="B234" s="2" t="s">
        <v>774</v>
      </c>
      <c r="C234" s="8">
        <v>50</v>
      </c>
      <c r="D234" s="9">
        <v>1</v>
      </c>
      <c r="E234" s="9">
        <v>0</v>
      </c>
      <c r="F234" s="10">
        <v>0</v>
      </c>
      <c r="G234" s="87">
        <v>101</v>
      </c>
      <c r="H234" s="9">
        <v>4</v>
      </c>
      <c r="I234" s="9">
        <v>0</v>
      </c>
      <c r="J234" s="10">
        <v>0</v>
      </c>
      <c r="K234" s="8">
        <v>9</v>
      </c>
      <c r="L234" s="9">
        <v>0</v>
      </c>
      <c r="M234" s="9">
        <v>32</v>
      </c>
      <c r="N234" s="9">
        <v>0</v>
      </c>
      <c r="O234" s="9">
        <v>59</v>
      </c>
      <c r="P234" s="10">
        <v>4</v>
      </c>
      <c r="Q234" s="8">
        <v>7</v>
      </c>
      <c r="R234" s="9">
        <v>1</v>
      </c>
      <c r="S234" s="9">
        <v>3</v>
      </c>
      <c r="T234" s="9">
        <v>0</v>
      </c>
      <c r="U234" s="9">
        <v>73</v>
      </c>
      <c r="V234" s="9">
        <v>4</v>
      </c>
      <c r="W234" s="9">
        <v>67</v>
      </c>
      <c r="X234" s="10">
        <v>2</v>
      </c>
      <c r="Y234" s="8">
        <v>121</v>
      </c>
      <c r="Z234" s="9">
        <v>74</v>
      </c>
      <c r="AA234" s="10">
        <v>11</v>
      </c>
    </row>
    <row r="235" spans="1:27" s="14" customFormat="1" ht="17.25" customHeight="1">
      <c r="A235" s="1" t="s">
        <v>779</v>
      </c>
      <c r="B235" s="2" t="s">
        <v>780</v>
      </c>
      <c r="C235" s="8">
        <v>37</v>
      </c>
      <c r="D235" s="9">
        <v>0</v>
      </c>
      <c r="E235" s="9">
        <v>0</v>
      </c>
      <c r="F235" s="10">
        <v>0</v>
      </c>
      <c r="G235" s="87">
        <v>101</v>
      </c>
      <c r="H235" s="9">
        <v>8</v>
      </c>
      <c r="I235" s="9">
        <v>0</v>
      </c>
      <c r="J235" s="10">
        <v>0</v>
      </c>
      <c r="K235" s="8">
        <v>3</v>
      </c>
      <c r="L235" s="9">
        <v>0</v>
      </c>
      <c r="M235" s="9">
        <v>44</v>
      </c>
      <c r="N235" s="9">
        <v>1</v>
      </c>
      <c r="O235" s="9">
        <v>48</v>
      </c>
      <c r="P235" s="10">
        <v>6</v>
      </c>
      <c r="Q235" s="8">
        <v>0</v>
      </c>
      <c r="R235" s="9">
        <v>0</v>
      </c>
      <c r="S235" s="9">
        <v>0</v>
      </c>
      <c r="T235" s="9">
        <v>0</v>
      </c>
      <c r="U235" s="9">
        <v>68</v>
      </c>
      <c r="V235" s="9">
        <v>8</v>
      </c>
      <c r="W235" s="9">
        <v>61</v>
      </c>
      <c r="X235" s="10">
        <v>6</v>
      </c>
      <c r="Y235" s="8">
        <v>2</v>
      </c>
      <c r="Z235" s="9">
        <v>0</v>
      </c>
      <c r="AA235" s="10">
        <v>1</v>
      </c>
    </row>
    <row r="236" spans="1:27" s="14" customFormat="1" ht="15">
      <c r="A236" s="1" t="s">
        <v>1987</v>
      </c>
      <c r="B236" s="2" t="s">
        <v>1988</v>
      </c>
      <c r="C236" s="8">
        <v>85</v>
      </c>
      <c r="D236" s="9">
        <v>57</v>
      </c>
      <c r="E236" s="9">
        <v>13</v>
      </c>
      <c r="F236" s="10">
        <v>8</v>
      </c>
      <c r="G236" s="87">
        <v>100</v>
      </c>
      <c r="H236" s="9">
        <v>75</v>
      </c>
      <c r="I236" s="9">
        <v>8</v>
      </c>
      <c r="J236" s="10">
        <v>5</v>
      </c>
      <c r="K236" s="8">
        <v>15</v>
      </c>
      <c r="L236" s="9">
        <v>9</v>
      </c>
      <c r="M236" s="9">
        <v>44</v>
      </c>
      <c r="N236" s="9">
        <v>37</v>
      </c>
      <c r="O236" s="9">
        <v>24</v>
      </c>
      <c r="P236" s="10">
        <v>19</v>
      </c>
      <c r="Q236" s="8">
        <v>40</v>
      </c>
      <c r="R236" s="9">
        <v>29</v>
      </c>
      <c r="S236" s="9">
        <v>3</v>
      </c>
      <c r="T236" s="9">
        <v>2</v>
      </c>
      <c r="U236" s="9">
        <v>33</v>
      </c>
      <c r="V236" s="9">
        <v>23</v>
      </c>
      <c r="W236" s="9">
        <v>11</v>
      </c>
      <c r="X236" s="10">
        <v>8</v>
      </c>
      <c r="Y236" s="8">
        <v>81</v>
      </c>
      <c r="Z236" s="9">
        <v>53</v>
      </c>
      <c r="AA236" s="10">
        <v>10</v>
      </c>
    </row>
    <row r="237" spans="1:27" s="14" customFormat="1" ht="15">
      <c r="A237" s="1" t="s">
        <v>757</v>
      </c>
      <c r="B237" s="2" t="s">
        <v>758</v>
      </c>
      <c r="C237" s="8">
        <v>50</v>
      </c>
      <c r="D237" s="9">
        <v>11</v>
      </c>
      <c r="E237" s="9">
        <v>0</v>
      </c>
      <c r="F237" s="10">
        <v>0</v>
      </c>
      <c r="G237" s="87">
        <v>100</v>
      </c>
      <c r="H237" s="9">
        <v>16</v>
      </c>
      <c r="I237" s="9">
        <v>0</v>
      </c>
      <c r="J237" s="10">
        <v>0</v>
      </c>
      <c r="K237" s="8">
        <v>7</v>
      </c>
      <c r="L237" s="9">
        <v>2</v>
      </c>
      <c r="M237" s="9">
        <v>37</v>
      </c>
      <c r="N237" s="9">
        <v>5</v>
      </c>
      <c r="O237" s="9">
        <v>55</v>
      </c>
      <c r="P237" s="10">
        <v>9</v>
      </c>
      <c r="Q237" s="8">
        <v>4</v>
      </c>
      <c r="R237" s="9">
        <v>1</v>
      </c>
      <c r="S237" s="9">
        <v>2</v>
      </c>
      <c r="T237" s="9">
        <v>0</v>
      </c>
      <c r="U237" s="9">
        <v>72</v>
      </c>
      <c r="V237" s="9">
        <v>12</v>
      </c>
      <c r="W237" s="9">
        <v>60</v>
      </c>
      <c r="X237" s="10">
        <v>11</v>
      </c>
      <c r="Y237" s="8">
        <v>33</v>
      </c>
      <c r="Z237" s="9">
        <v>2</v>
      </c>
      <c r="AA237" s="10">
        <v>1</v>
      </c>
    </row>
    <row r="238" spans="1:27" s="14" customFormat="1" ht="30.75" thickBot="1">
      <c r="A238" s="3" t="s">
        <v>1953</v>
      </c>
      <c r="B238" s="4" t="s">
        <v>1019</v>
      </c>
      <c r="C238" s="11">
        <v>89</v>
      </c>
      <c r="D238" s="12">
        <v>54</v>
      </c>
      <c r="E238" s="12">
        <v>1</v>
      </c>
      <c r="F238" s="13">
        <v>0</v>
      </c>
      <c r="G238" s="88">
        <v>100</v>
      </c>
      <c r="H238" s="12">
        <v>67</v>
      </c>
      <c r="I238" s="12">
        <v>0</v>
      </c>
      <c r="J238" s="13">
        <v>0</v>
      </c>
      <c r="K238" s="11">
        <v>20</v>
      </c>
      <c r="L238" s="12">
        <v>11</v>
      </c>
      <c r="M238" s="12">
        <v>54</v>
      </c>
      <c r="N238" s="12">
        <v>38</v>
      </c>
      <c r="O238" s="12">
        <v>24</v>
      </c>
      <c r="P238" s="13">
        <v>16</v>
      </c>
      <c r="Q238" s="11">
        <v>21</v>
      </c>
      <c r="R238" s="12">
        <v>14</v>
      </c>
      <c r="S238" s="12">
        <v>11</v>
      </c>
      <c r="T238" s="12">
        <v>7</v>
      </c>
      <c r="U238" s="12">
        <v>30</v>
      </c>
      <c r="V238" s="12">
        <v>20</v>
      </c>
      <c r="W238" s="12">
        <v>29</v>
      </c>
      <c r="X238" s="13">
        <v>21</v>
      </c>
      <c r="Y238" s="11">
        <v>791</v>
      </c>
      <c r="Z238" s="12">
        <v>62</v>
      </c>
      <c r="AA238" s="13">
        <v>53</v>
      </c>
    </row>
    <row r="239" spans="1:27" ht="13.5" thickTop="1">
      <c r="A239" s="14"/>
      <c r="B239" s="14"/>
      <c r="C239" s="381"/>
      <c r="D239" s="381"/>
      <c r="E239" s="381"/>
      <c r="F239" s="381"/>
      <c r="G239" s="381"/>
      <c r="H239" s="381"/>
      <c r="I239" s="381"/>
      <c r="J239" s="381"/>
      <c r="K239" s="381"/>
      <c r="L239" s="381"/>
      <c r="M239" s="381"/>
      <c r="N239" s="381"/>
      <c r="O239" s="381"/>
      <c r="P239" s="381"/>
      <c r="Q239" s="381"/>
      <c r="R239" s="381"/>
    </row>
    <row r="240" spans="1:27">
      <c r="A240" s="14"/>
      <c r="B240" s="14"/>
      <c r="C240" s="381"/>
      <c r="D240" s="381"/>
      <c r="E240" s="381"/>
      <c r="F240" s="381"/>
      <c r="G240" s="381"/>
      <c r="H240" s="381"/>
      <c r="I240" s="381"/>
      <c r="J240" s="381"/>
      <c r="K240" s="381"/>
      <c r="L240" s="381"/>
      <c r="M240" s="381"/>
      <c r="N240" s="381"/>
      <c r="O240" s="381"/>
      <c r="P240" s="381"/>
      <c r="Q240" s="381"/>
      <c r="R240" s="381"/>
    </row>
    <row r="241" spans="1:18">
      <c r="A241" s="14"/>
      <c r="B241" s="14"/>
      <c r="C241" s="381"/>
      <c r="D241" s="381"/>
      <c r="E241" s="381"/>
      <c r="F241" s="381"/>
      <c r="G241" s="381"/>
      <c r="H241" s="381"/>
      <c r="I241" s="381"/>
      <c r="J241" s="381"/>
      <c r="K241" s="381"/>
      <c r="L241" s="381"/>
      <c r="M241" s="381"/>
      <c r="N241" s="381"/>
      <c r="O241" s="381"/>
      <c r="P241" s="381"/>
      <c r="Q241" s="381"/>
      <c r="R241" s="381"/>
    </row>
    <row r="242" spans="1:18">
      <c r="A242" s="14"/>
      <c r="B242" s="14"/>
      <c r="C242" s="381"/>
      <c r="D242" s="381"/>
      <c r="E242" s="381"/>
      <c r="F242" s="381"/>
      <c r="G242" s="381"/>
      <c r="H242" s="381"/>
      <c r="I242" s="381"/>
      <c r="J242" s="381"/>
      <c r="K242" s="381"/>
      <c r="L242" s="381"/>
      <c r="M242" s="381"/>
      <c r="N242" s="381"/>
      <c r="O242" s="381"/>
      <c r="P242" s="381"/>
      <c r="Q242" s="381"/>
      <c r="R242" s="381"/>
    </row>
    <row r="243" spans="1:18">
      <c r="A243" s="14"/>
      <c r="B243" s="14"/>
      <c r="C243" s="381"/>
      <c r="D243" s="381"/>
      <c r="E243" s="381"/>
      <c r="F243" s="381"/>
      <c r="G243" s="381"/>
      <c r="H243" s="381"/>
      <c r="I243" s="381"/>
      <c r="J243" s="381"/>
      <c r="K243" s="381"/>
      <c r="L243" s="381"/>
      <c r="M243" s="381"/>
      <c r="N243" s="381"/>
      <c r="O243" s="381"/>
      <c r="P243" s="381"/>
      <c r="Q243" s="381"/>
      <c r="R243" s="381"/>
    </row>
    <row r="244" spans="1:18">
      <c r="A244" s="14"/>
      <c r="B244" s="14"/>
      <c r="C244" s="381"/>
      <c r="D244" s="381"/>
      <c r="E244" s="381"/>
      <c r="F244" s="381"/>
      <c r="G244" s="381"/>
      <c r="H244" s="381"/>
      <c r="I244" s="381"/>
      <c r="J244" s="381"/>
      <c r="K244" s="381"/>
      <c r="L244" s="381"/>
      <c r="M244" s="381"/>
      <c r="N244" s="381"/>
      <c r="O244" s="381"/>
      <c r="P244" s="381"/>
      <c r="Q244" s="381"/>
      <c r="R244" s="381"/>
    </row>
    <row r="245" spans="1:18">
      <c r="A245" s="14"/>
      <c r="B245" s="14"/>
      <c r="C245" s="381"/>
      <c r="D245" s="381"/>
      <c r="E245" s="381"/>
      <c r="F245" s="381"/>
      <c r="G245" s="381"/>
      <c r="H245" s="381"/>
      <c r="I245" s="381"/>
      <c r="J245" s="381"/>
      <c r="K245" s="381"/>
      <c r="L245" s="381"/>
      <c r="M245" s="381"/>
      <c r="N245" s="381"/>
      <c r="O245" s="381"/>
      <c r="P245" s="381"/>
      <c r="Q245" s="381"/>
      <c r="R245" s="381"/>
    </row>
    <row r="246" spans="1:18">
      <c r="A246" s="14"/>
      <c r="B246" s="14"/>
      <c r="C246" s="381"/>
      <c r="D246" s="381"/>
      <c r="E246" s="381"/>
      <c r="F246" s="381"/>
      <c r="G246" s="381"/>
      <c r="H246" s="381"/>
      <c r="I246" s="381"/>
      <c r="J246" s="381"/>
      <c r="K246" s="381"/>
      <c r="L246" s="381"/>
      <c r="M246" s="381"/>
      <c r="N246" s="381"/>
      <c r="O246" s="381"/>
      <c r="P246" s="381"/>
      <c r="Q246" s="381"/>
      <c r="R246" s="381"/>
    </row>
    <row r="247" spans="1:18">
      <c r="A247" s="14"/>
      <c r="B247" s="14"/>
      <c r="C247" s="381"/>
      <c r="D247" s="381"/>
      <c r="E247" s="381"/>
      <c r="F247" s="381"/>
      <c r="G247" s="381"/>
      <c r="H247" s="381"/>
      <c r="I247" s="381"/>
      <c r="J247" s="381"/>
      <c r="K247" s="381"/>
      <c r="L247" s="381"/>
      <c r="M247" s="381"/>
      <c r="N247" s="381"/>
      <c r="O247" s="381"/>
      <c r="P247" s="381"/>
      <c r="Q247" s="381"/>
      <c r="R247" s="381"/>
    </row>
    <row r="248" spans="1:18">
      <c r="A248" s="14"/>
      <c r="B248" s="14"/>
      <c r="C248" s="381"/>
      <c r="D248" s="381"/>
      <c r="E248" s="381"/>
      <c r="F248" s="381"/>
      <c r="G248" s="381"/>
      <c r="H248" s="381"/>
      <c r="I248" s="381"/>
      <c r="J248" s="381"/>
      <c r="K248" s="381"/>
      <c r="L248" s="381"/>
      <c r="M248" s="381"/>
      <c r="N248" s="381"/>
      <c r="O248" s="381"/>
      <c r="P248" s="381"/>
      <c r="Q248" s="381"/>
      <c r="R248" s="381"/>
    </row>
    <row r="249" spans="1:18">
      <c r="A249" s="14"/>
      <c r="B249" s="14"/>
      <c r="C249" s="381"/>
      <c r="D249" s="381"/>
      <c r="E249" s="381"/>
      <c r="F249" s="381"/>
      <c r="G249" s="381"/>
      <c r="H249" s="381"/>
      <c r="I249" s="381"/>
      <c r="J249" s="381"/>
      <c r="K249" s="381"/>
      <c r="L249" s="381"/>
      <c r="M249" s="381"/>
      <c r="N249" s="381"/>
      <c r="O249" s="381"/>
      <c r="P249" s="381"/>
      <c r="Q249" s="381"/>
      <c r="R249" s="381"/>
    </row>
    <row r="250" spans="1:18">
      <c r="A250" s="14"/>
      <c r="B250" s="14"/>
      <c r="C250" s="381"/>
      <c r="D250" s="381"/>
      <c r="E250" s="381"/>
      <c r="F250" s="381"/>
      <c r="G250" s="381"/>
      <c r="H250" s="381"/>
      <c r="I250" s="381"/>
      <c r="J250" s="381"/>
      <c r="K250" s="381"/>
      <c r="L250" s="381"/>
      <c r="M250" s="381"/>
      <c r="N250" s="381"/>
      <c r="O250" s="381"/>
      <c r="P250" s="381"/>
      <c r="Q250" s="381"/>
      <c r="R250" s="381"/>
    </row>
    <row r="251" spans="1:18">
      <c r="A251" s="14"/>
      <c r="B251" s="14"/>
      <c r="C251" s="381"/>
      <c r="D251" s="381"/>
      <c r="E251" s="381"/>
      <c r="F251" s="381"/>
      <c r="G251" s="381"/>
      <c r="H251" s="381"/>
      <c r="I251" s="381"/>
      <c r="J251" s="381"/>
      <c r="K251" s="381"/>
      <c r="L251" s="381"/>
      <c r="M251" s="381"/>
      <c r="N251" s="381"/>
      <c r="O251" s="381"/>
      <c r="P251" s="381"/>
      <c r="Q251" s="381"/>
      <c r="R251" s="381"/>
    </row>
    <row r="252" spans="1:18">
      <c r="A252" s="14"/>
      <c r="B252" s="14"/>
      <c r="C252" s="381"/>
      <c r="D252" s="381"/>
      <c r="E252" s="381"/>
      <c r="F252" s="381"/>
      <c r="G252" s="381"/>
      <c r="H252" s="381"/>
      <c r="I252" s="381"/>
      <c r="J252" s="381"/>
      <c r="K252" s="381"/>
      <c r="L252" s="381"/>
      <c r="M252" s="381"/>
      <c r="N252" s="381"/>
      <c r="O252" s="381"/>
      <c r="P252" s="381"/>
      <c r="Q252" s="381"/>
      <c r="R252" s="381"/>
    </row>
    <row r="253" spans="1:18">
      <c r="A253" s="14"/>
      <c r="B253" s="14"/>
      <c r="C253" s="381"/>
      <c r="D253" s="381"/>
      <c r="E253" s="381"/>
      <c r="F253" s="381"/>
      <c r="G253" s="381"/>
      <c r="H253" s="381"/>
      <c r="I253" s="381"/>
      <c r="J253" s="381"/>
      <c r="K253" s="381"/>
      <c r="L253" s="381"/>
      <c r="M253" s="381"/>
      <c r="N253" s="381"/>
      <c r="O253" s="381"/>
      <c r="P253" s="381"/>
      <c r="Q253" s="381"/>
      <c r="R253" s="381"/>
    </row>
    <row r="254" spans="1:18">
      <c r="A254" s="14"/>
      <c r="B254" s="14"/>
      <c r="C254" s="381"/>
      <c r="D254" s="381"/>
      <c r="E254" s="381"/>
      <c r="F254" s="381"/>
      <c r="G254" s="381"/>
      <c r="H254" s="381"/>
      <c r="I254" s="381"/>
      <c r="J254" s="381"/>
      <c r="K254" s="381"/>
      <c r="L254" s="381"/>
      <c r="M254" s="381"/>
      <c r="N254" s="381"/>
      <c r="O254" s="381"/>
      <c r="P254" s="381"/>
      <c r="Q254" s="381"/>
      <c r="R254" s="381"/>
    </row>
    <row r="255" spans="1:18">
      <c r="A255" s="14"/>
      <c r="B255" s="14"/>
      <c r="C255" s="381"/>
      <c r="D255" s="381"/>
      <c r="E255" s="381"/>
      <c r="F255" s="381"/>
      <c r="G255" s="381"/>
      <c r="H255" s="381"/>
      <c r="I255" s="381"/>
      <c r="J255" s="381"/>
      <c r="K255" s="381"/>
      <c r="L255" s="381"/>
      <c r="M255" s="381"/>
      <c r="N255" s="381"/>
      <c r="O255" s="381"/>
      <c r="P255" s="381"/>
      <c r="Q255" s="381"/>
      <c r="R255" s="381"/>
    </row>
    <row r="256" spans="1:18">
      <c r="A256" s="14"/>
      <c r="B256" s="14"/>
      <c r="C256" s="381"/>
      <c r="D256" s="381"/>
      <c r="E256" s="381"/>
      <c r="F256" s="381"/>
      <c r="G256" s="381"/>
      <c r="H256" s="381"/>
      <c r="I256" s="381"/>
      <c r="J256" s="381"/>
      <c r="K256" s="381"/>
      <c r="L256" s="381"/>
      <c r="M256" s="381"/>
      <c r="N256" s="381"/>
      <c r="O256" s="381"/>
      <c r="P256" s="381"/>
      <c r="Q256" s="381"/>
      <c r="R256" s="381"/>
    </row>
    <row r="257" spans="1:18">
      <c r="A257" s="14"/>
      <c r="B257" s="14"/>
      <c r="C257" s="381"/>
      <c r="D257" s="381"/>
      <c r="E257" s="381"/>
      <c r="F257" s="381"/>
      <c r="G257" s="381"/>
      <c r="H257" s="381"/>
      <c r="I257" s="381"/>
      <c r="J257" s="381"/>
      <c r="K257" s="381"/>
      <c r="L257" s="381"/>
      <c r="M257" s="381"/>
      <c r="N257" s="381"/>
      <c r="O257" s="381"/>
      <c r="P257" s="381"/>
      <c r="Q257" s="381"/>
      <c r="R257" s="381"/>
    </row>
    <row r="258" spans="1:18">
      <c r="A258" s="14"/>
      <c r="B258" s="14"/>
      <c r="C258" s="381"/>
      <c r="D258" s="381"/>
      <c r="E258" s="381"/>
      <c r="F258" s="381"/>
      <c r="G258" s="381"/>
      <c r="H258" s="381"/>
      <c r="I258" s="381"/>
      <c r="J258" s="381"/>
      <c r="K258" s="381"/>
      <c r="L258" s="381"/>
      <c r="M258" s="381"/>
      <c r="N258" s="381"/>
      <c r="O258" s="381"/>
      <c r="P258" s="381"/>
      <c r="Q258" s="381"/>
      <c r="R258" s="381"/>
    </row>
    <row r="259" spans="1:18">
      <c r="A259" s="14"/>
      <c r="B259" s="14"/>
      <c r="C259" s="381"/>
      <c r="D259" s="381"/>
      <c r="E259" s="381"/>
      <c r="F259" s="381"/>
      <c r="G259" s="381"/>
      <c r="H259" s="381"/>
      <c r="I259" s="381"/>
      <c r="J259" s="381"/>
      <c r="K259" s="381"/>
      <c r="L259" s="381"/>
      <c r="M259" s="381"/>
      <c r="N259" s="381"/>
      <c r="O259" s="381"/>
      <c r="P259" s="381"/>
      <c r="Q259" s="381"/>
      <c r="R259" s="381"/>
    </row>
    <row r="260" spans="1:18">
      <c r="A260" s="14"/>
      <c r="B260" s="14"/>
      <c r="C260" s="381"/>
      <c r="D260" s="381"/>
      <c r="E260" s="381"/>
      <c r="F260" s="381"/>
      <c r="G260" s="381"/>
      <c r="H260" s="381"/>
      <c r="I260" s="381"/>
      <c r="J260" s="381"/>
      <c r="K260" s="381"/>
      <c r="L260" s="381"/>
      <c r="M260" s="381"/>
      <c r="N260" s="381"/>
      <c r="O260" s="381"/>
      <c r="P260" s="381"/>
      <c r="Q260" s="381"/>
      <c r="R260" s="381"/>
    </row>
    <row r="261" spans="1:18">
      <c r="A261" s="14"/>
      <c r="B261" s="14"/>
      <c r="C261" s="381"/>
      <c r="D261" s="381"/>
      <c r="E261" s="381"/>
      <c r="F261" s="381"/>
      <c r="G261" s="381"/>
      <c r="H261" s="381"/>
      <c r="I261" s="381"/>
      <c r="J261" s="381"/>
      <c r="K261" s="381"/>
      <c r="L261" s="381"/>
      <c r="M261" s="381"/>
      <c r="N261" s="381"/>
      <c r="O261" s="381"/>
      <c r="P261" s="381"/>
      <c r="Q261" s="381"/>
      <c r="R261" s="381"/>
    </row>
    <row r="262" spans="1:18">
      <c r="A262" s="14"/>
      <c r="B262" s="14"/>
      <c r="C262" s="381"/>
      <c r="D262" s="381"/>
      <c r="E262" s="381"/>
      <c r="F262" s="381"/>
      <c r="G262" s="381"/>
      <c r="H262" s="381"/>
      <c r="I262" s="381"/>
      <c r="J262" s="381"/>
      <c r="K262" s="381"/>
      <c r="L262" s="381"/>
      <c r="M262" s="381"/>
      <c r="N262" s="381"/>
      <c r="O262" s="381"/>
      <c r="P262" s="381"/>
      <c r="Q262" s="381"/>
      <c r="R262" s="381"/>
    </row>
    <row r="263" spans="1:18">
      <c r="A263" s="14"/>
      <c r="B263" s="14"/>
      <c r="C263" s="381"/>
      <c r="D263" s="381"/>
      <c r="E263" s="381"/>
      <c r="F263" s="381"/>
      <c r="G263" s="381"/>
      <c r="H263" s="381"/>
      <c r="I263" s="381"/>
      <c r="J263" s="381"/>
      <c r="K263" s="381"/>
      <c r="L263" s="381"/>
      <c r="M263" s="381"/>
      <c r="N263" s="381"/>
      <c r="O263" s="381"/>
      <c r="P263" s="381"/>
      <c r="Q263" s="381"/>
      <c r="R263" s="381"/>
    </row>
    <row r="264" spans="1:18">
      <c r="A264" s="14"/>
      <c r="B264" s="14"/>
      <c r="C264" s="381"/>
      <c r="D264" s="381"/>
      <c r="E264" s="381"/>
      <c r="F264" s="381"/>
      <c r="G264" s="381"/>
      <c r="H264" s="381"/>
      <c r="I264" s="381"/>
      <c r="J264" s="381"/>
      <c r="K264" s="381"/>
      <c r="L264" s="381"/>
      <c r="M264" s="381"/>
      <c r="N264" s="381"/>
      <c r="O264" s="381"/>
      <c r="P264" s="381"/>
      <c r="Q264" s="381"/>
      <c r="R264" s="381"/>
    </row>
    <row r="265" spans="1:18">
      <c r="A265" s="14"/>
      <c r="B265" s="14"/>
      <c r="C265" s="381"/>
      <c r="D265" s="381"/>
      <c r="E265" s="381"/>
      <c r="F265" s="381"/>
      <c r="G265" s="381"/>
      <c r="H265" s="381"/>
      <c r="I265" s="381"/>
      <c r="J265" s="381"/>
      <c r="K265" s="381"/>
      <c r="L265" s="381"/>
      <c r="M265" s="381"/>
      <c r="N265" s="381"/>
      <c r="O265" s="381"/>
      <c r="P265" s="381"/>
      <c r="Q265" s="381"/>
      <c r="R265" s="381"/>
    </row>
    <row r="266" spans="1:18">
      <c r="A266" s="14"/>
      <c r="B266" s="14"/>
      <c r="C266" s="381"/>
      <c r="D266" s="381"/>
      <c r="E266" s="381"/>
      <c r="F266" s="381"/>
      <c r="G266" s="381"/>
      <c r="H266" s="381"/>
      <c r="I266" s="381"/>
      <c r="J266" s="381"/>
      <c r="K266" s="381"/>
      <c r="L266" s="381"/>
      <c r="M266" s="381"/>
      <c r="N266" s="381"/>
      <c r="O266" s="381"/>
      <c r="P266" s="381"/>
      <c r="Q266" s="381"/>
      <c r="R266" s="381"/>
    </row>
    <row r="267" spans="1:18">
      <c r="A267" s="14"/>
      <c r="B267" s="14"/>
      <c r="C267" s="381"/>
      <c r="D267" s="381"/>
      <c r="E267" s="381"/>
      <c r="F267" s="381"/>
      <c r="G267" s="381"/>
      <c r="H267" s="381"/>
      <c r="I267" s="381"/>
      <c r="J267" s="381"/>
      <c r="K267" s="381"/>
      <c r="L267" s="381"/>
      <c r="M267" s="381"/>
      <c r="N267" s="381"/>
      <c r="O267" s="381"/>
      <c r="P267" s="381"/>
      <c r="Q267" s="381"/>
      <c r="R267" s="381"/>
    </row>
    <row r="268" spans="1:18">
      <c r="A268" s="14"/>
      <c r="B268" s="14"/>
      <c r="C268" s="381"/>
      <c r="D268" s="381"/>
      <c r="E268" s="381"/>
      <c r="F268" s="381"/>
      <c r="G268" s="381"/>
      <c r="H268" s="381"/>
      <c r="I268" s="381"/>
      <c r="J268" s="381"/>
      <c r="K268" s="381"/>
      <c r="L268" s="381"/>
      <c r="M268" s="381"/>
      <c r="N268" s="381"/>
      <c r="O268" s="381"/>
      <c r="P268" s="381"/>
      <c r="Q268" s="381"/>
      <c r="R268" s="381"/>
    </row>
    <row r="269" spans="1:18">
      <c r="A269" s="14"/>
      <c r="B269" s="14"/>
      <c r="C269" s="381"/>
      <c r="D269" s="381"/>
      <c r="E269" s="381"/>
      <c r="F269" s="381"/>
      <c r="G269" s="381"/>
      <c r="H269" s="381"/>
      <c r="I269" s="381"/>
      <c r="J269" s="381"/>
      <c r="K269" s="381"/>
      <c r="L269" s="381"/>
      <c r="M269" s="381"/>
      <c r="N269" s="381"/>
      <c r="O269" s="381"/>
      <c r="P269" s="381"/>
      <c r="Q269" s="381"/>
      <c r="R269" s="381"/>
    </row>
    <row r="270" spans="1:18">
      <c r="A270" s="14"/>
      <c r="B270" s="14"/>
      <c r="C270" s="381"/>
      <c r="D270" s="381"/>
      <c r="E270" s="381"/>
      <c r="F270" s="381"/>
      <c r="G270" s="381"/>
      <c r="H270" s="381"/>
      <c r="I270" s="381"/>
      <c r="J270" s="381"/>
      <c r="K270" s="381"/>
      <c r="L270" s="381"/>
      <c r="M270" s="381"/>
      <c r="N270" s="381"/>
      <c r="O270" s="381"/>
      <c r="P270" s="381"/>
      <c r="Q270" s="381"/>
      <c r="R270" s="381"/>
    </row>
    <row r="271" spans="1:18">
      <c r="A271" s="14"/>
      <c r="B271" s="14"/>
      <c r="C271" s="381"/>
      <c r="D271" s="381"/>
      <c r="E271" s="381"/>
      <c r="F271" s="381"/>
      <c r="G271" s="381"/>
      <c r="H271" s="381"/>
      <c r="I271" s="381"/>
      <c r="J271" s="381"/>
      <c r="K271" s="381"/>
      <c r="L271" s="381"/>
      <c r="M271" s="381"/>
      <c r="N271" s="381"/>
      <c r="O271" s="381"/>
      <c r="P271" s="381"/>
      <c r="Q271" s="381"/>
      <c r="R271" s="381"/>
    </row>
    <row r="272" spans="1:18">
      <c r="A272" s="14"/>
      <c r="B272" s="14"/>
      <c r="C272" s="381"/>
      <c r="D272" s="381"/>
      <c r="E272" s="381"/>
      <c r="F272" s="381"/>
      <c r="G272" s="381"/>
      <c r="H272" s="381"/>
      <c r="I272" s="381"/>
      <c r="J272" s="381"/>
      <c r="K272" s="381"/>
      <c r="L272" s="381"/>
      <c r="M272" s="381"/>
      <c r="N272" s="381"/>
      <c r="O272" s="381"/>
      <c r="P272" s="381"/>
      <c r="Q272" s="381"/>
      <c r="R272" s="381"/>
    </row>
    <row r="273" spans="1:18">
      <c r="A273" s="14"/>
      <c r="B273" s="14"/>
      <c r="C273" s="381"/>
      <c r="D273" s="381"/>
      <c r="E273" s="381"/>
      <c r="F273" s="381"/>
      <c r="G273" s="381"/>
      <c r="H273" s="381"/>
      <c r="I273" s="381"/>
      <c r="J273" s="381"/>
      <c r="K273" s="381"/>
      <c r="L273" s="381"/>
      <c r="M273" s="381"/>
      <c r="N273" s="381"/>
      <c r="O273" s="381"/>
      <c r="P273" s="381"/>
      <c r="Q273" s="381"/>
      <c r="R273" s="381"/>
    </row>
    <row r="274" spans="1:18">
      <c r="A274" s="14"/>
      <c r="B274" s="14"/>
      <c r="C274" s="381"/>
      <c r="D274" s="381"/>
      <c r="E274" s="381"/>
      <c r="F274" s="381"/>
      <c r="G274" s="381"/>
      <c r="H274" s="381"/>
      <c r="I274" s="381"/>
      <c r="J274" s="381"/>
      <c r="K274" s="381"/>
      <c r="L274" s="381"/>
      <c r="M274" s="381"/>
      <c r="N274" s="381"/>
      <c r="O274" s="381"/>
      <c r="P274" s="381"/>
      <c r="Q274" s="381"/>
      <c r="R274" s="381"/>
    </row>
    <row r="275" spans="1:18">
      <c r="A275" s="14"/>
      <c r="B275" s="14"/>
      <c r="C275" s="381"/>
      <c r="D275" s="381"/>
      <c r="E275" s="381"/>
      <c r="F275" s="381"/>
      <c r="G275" s="381"/>
      <c r="H275" s="381"/>
      <c r="I275" s="381"/>
      <c r="J275" s="381"/>
      <c r="K275" s="381"/>
      <c r="L275" s="381"/>
      <c r="M275" s="381"/>
      <c r="N275" s="381"/>
      <c r="O275" s="381"/>
      <c r="P275" s="381"/>
      <c r="Q275" s="381"/>
      <c r="R275" s="381"/>
    </row>
    <row r="276" spans="1:18">
      <c r="A276" s="14"/>
      <c r="B276" s="14"/>
      <c r="C276" s="381"/>
      <c r="D276" s="381"/>
      <c r="E276" s="381"/>
      <c r="F276" s="381"/>
      <c r="G276" s="381"/>
      <c r="H276" s="381"/>
      <c r="I276" s="381"/>
      <c r="J276" s="381"/>
      <c r="K276" s="381"/>
      <c r="L276" s="381"/>
      <c r="M276" s="381"/>
      <c r="N276" s="381"/>
      <c r="O276" s="381"/>
      <c r="P276" s="381"/>
      <c r="Q276" s="381"/>
      <c r="R276" s="381"/>
    </row>
    <row r="277" spans="1:18">
      <c r="A277" s="14"/>
      <c r="B277" s="14"/>
      <c r="C277" s="381"/>
      <c r="D277" s="381"/>
      <c r="E277" s="381"/>
      <c r="F277" s="381"/>
      <c r="G277" s="381"/>
      <c r="H277" s="381"/>
      <c r="I277" s="381"/>
      <c r="J277" s="381"/>
      <c r="K277" s="381"/>
      <c r="L277" s="381"/>
      <c r="M277" s="381"/>
      <c r="N277" s="381"/>
      <c r="O277" s="381"/>
      <c r="P277" s="381"/>
      <c r="Q277" s="381"/>
      <c r="R277" s="381"/>
    </row>
    <row r="278" spans="1:18">
      <c r="A278" s="14"/>
      <c r="B278" s="14"/>
      <c r="C278" s="381"/>
      <c r="D278" s="381"/>
      <c r="E278" s="381"/>
      <c r="F278" s="381"/>
      <c r="G278" s="381"/>
      <c r="H278" s="381"/>
      <c r="I278" s="381"/>
      <c r="J278" s="381"/>
      <c r="K278" s="381"/>
      <c r="L278" s="381"/>
      <c r="M278" s="381"/>
      <c r="N278" s="381"/>
      <c r="O278" s="381"/>
      <c r="P278" s="381"/>
      <c r="Q278" s="381"/>
      <c r="R278" s="381"/>
    </row>
    <row r="279" spans="1:18">
      <c r="A279" s="14"/>
      <c r="B279" s="14"/>
      <c r="C279" s="381"/>
      <c r="D279" s="381"/>
      <c r="E279" s="381"/>
      <c r="F279" s="381"/>
      <c r="G279" s="381"/>
      <c r="H279" s="381"/>
      <c r="I279" s="381"/>
      <c r="J279" s="381"/>
      <c r="K279" s="381"/>
      <c r="L279" s="381"/>
      <c r="M279" s="381"/>
      <c r="N279" s="381"/>
      <c r="O279" s="381"/>
      <c r="P279" s="381"/>
      <c r="Q279" s="381"/>
      <c r="R279" s="381"/>
    </row>
    <row r="280" spans="1:18">
      <c r="A280" s="14"/>
      <c r="B280" s="14"/>
      <c r="C280" s="381"/>
      <c r="D280" s="381"/>
      <c r="E280" s="381"/>
      <c r="F280" s="381"/>
      <c r="G280" s="381"/>
      <c r="H280" s="381"/>
      <c r="I280" s="381"/>
      <c r="J280" s="381"/>
      <c r="K280" s="381"/>
      <c r="L280" s="381"/>
      <c r="M280" s="381"/>
      <c r="N280" s="381"/>
      <c r="O280" s="381"/>
      <c r="P280" s="381"/>
      <c r="Q280" s="381"/>
      <c r="R280" s="381"/>
    </row>
    <row r="281" spans="1:18">
      <c r="A281" s="14"/>
      <c r="B281" s="14"/>
      <c r="C281" s="381"/>
      <c r="D281" s="381"/>
      <c r="E281" s="381"/>
      <c r="F281" s="381"/>
      <c r="G281" s="381"/>
      <c r="H281" s="381"/>
      <c r="I281" s="381"/>
      <c r="J281" s="381"/>
      <c r="K281" s="381"/>
      <c r="L281" s="381"/>
      <c r="M281" s="381"/>
      <c r="N281" s="381"/>
      <c r="O281" s="381"/>
      <c r="P281" s="381"/>
      <c r="Q281" s="381"/>
      <c r="R281" s="381"/>
    </row>
    <row r="282" spans="1:18">
      <c r="A282" s="14"/>
      <c r="B282" s="14"/>
      <c r="C282" s="381"/>
      <c r="D282" s="381"/>
      <c r="E282" s="381"/>
      <c r="F282" s="381"/>
      <c r="G282" s="381"/>
      <c r="H282" s="381"/>
      <c r="I282" s="381"/>
      <c r="J282" s="381"/>
      <c r="K282" s="381"/>
      <c r="L282" s="381"/>
      <c r="M282" s="381"/>
      <c r="N282" s="381"/>
      <c r="O282" s="381"/>
      <c r="P282" s="381"/>
      <c r="Q282" s="381"/>
      <c r="R282" s="381"/>
    </row>
    <row r="283" spans="1:18">
      <c r="A283" s="14"/>
      <c r="B283" s="14"/>
      <c r="C283" s="381"/>
      <c r="D283" s="381"/>
      <c r="E283" s="381"/>
      <c r="F283" s="381"/>
      <c r="G283" s="381"/>
      <c r="H283" s="381"/>
      <c r="I283" s="381"/>
      <c r="J283" s="381"/>
      <c r="K283" s="381"/>
      <c r="L283" s="381"/>
      <c r="M283" s="381"/>
      <c r="N283" s="381"/>
      <c r="O283" s="381"/>
      <c r="P283" s="381"/>
      <c r="Q283" s="381"/>
      <c r="R283" s="381"/>
    </row>
    <row r="284" spans="1:18">
      <c r="A284" s="14"/>
      <c r="B284" s="14"/>
      <c r="C284" s="381"/>
      <c r="D284" s="381"/>
      <c r="E284" s="381"/>
      <c r="F284" s="381"/>
      <c r="G284" s="381"/>
      <c r="H284" s="381"/>
      <c r="I284" s="381"/>
      <c r="J284" s="381"/>
      <c r="K284" s="381"/>
      <c r="L284" s="381"/>
      <c r="M284" s="381"/>
      <c r="N284" s="381"/>
      <c r="O284" s="381"/>
      <c r="P284" s="381"/>
      <c r="Q284" s="381"/>
      <c r="R284" s="381"/>
    </row>
    <row r="285" spans="1:18">
      <c r="A285" s="14"/>
      <c r="B285" s="14"/>
      <c r="C285" s="381"/>
      <c r="D285" s="381"/>
      <c r="E285" s="381"/>
      <c r="F285" s="381"/>
      <c r="G285" s="381"/>
      <c r="H285" s="381"/>
      <c r="I285" s="381"/>
      <c r="J285" s="381"/>
      <c r="K285" s="381"/>
      <c r="L285" s="381"/>
      <c r="M285" s="381"/>
      <c r="N285" s="381"/>
      <c r="O285" s="381"/>
      <c r="P285" s="381"/>
      <c r="Q285" s="381"/>
      <c r="R285" s="381"/>
    </row>
    <row r="286" spans="1:18">
      <c r="A286" s="14"/>
      <c r="B286" s="14"/>
      <c r="C286" s="381"/>
      <c r="D286" s="381"/>
      <c r="E286" s="381"/>
      <c r="F286" s="381"/>
      <c r="G286" s="381"/>
      <c r="H286" s="381"/>
      <c r="I286" s="381"/>
      <c r="J286" s="381"/>
      <c r="K286" s="381"/>
      <c r="L286" s="381"/>
      <c r="M286" s="381"/>
      <c r="N286" s="381"/>
      <c r="O286" s="381"/>
      <c r="P286" s="381"/>
      <c r="Q286" s="381"/>
      <c r="R286" s="381"/>
    </row>
    <row r="287" spans="1:18">
      <c r="A287" s="14"/>
      <c r="B287" s="14"/>
      <c r="C287" s="381"/>
      <c r="D287" s="381"/>
      <c r="E287" s="381"/>
      <c r="F287" s="381"/>
      <c r="G287" s="381"/>
      <c r="H287" s="381"/>
      <c r="I287" s="381"/>
      <c r="J287" s="381"/>
      <c r="K287" s="381"/>
      <c r="L287" s="381"/>
      <c r="M287" s="381"/>
      <c r="N287" s="381"/>
      <c r="O287" s="381"/>
      <c r="P287" s="381"/>
      <c r="Q287" s="381"/>
      <c r="R287" s="381"/>
    </row>
    <row r="288" spans="1:18">
      <c r="A288" s="14"/>
      <c r="B288" s="14"/>
      <c r="C288" s="381"/>
      <c r="D288" s="381"/>
      <c r="E288" s="381"/>
      <c r="F288" s="381"/>
      <c r="G288" s="381"/>
      <c r="H288" s="381"/>
      <c r="I288" s="381"/>
      <c r="J288" s="381"/>
      <c r="K288" s="381"/>
      <c r="L288" s="381"/>
      <c r="M288" s="381"/>
      <c r="N288" s="381"/>
      <c r="O288" s="381"/>
      <c r="P288" s="381"/>
      <c r="Q288" s="381"/>
      <c r="R288" s="381"/>
    </row>
    <row r="289" spans="1:18">
      <c r="A289" s="14"/>
      <c r="B289" s="14"/>
      <c r="C289" s="381"/>
      <c r="D289" s="381"/>
      <c r="E289" s="381"/>
      <c r="F289" s="381"/>
      <c r="G289" s="381"/>
      <c r="H289" s="381"/>
      <c r="I289" s="381"/>
      <c r="J289" s="381"/>
      <c r="K289" s="381"/>
      <c r="L289" s="381"/>
      <c r="M289" s="381"/>
      <c r="N289" s="381"/>
      <c r="O289" s="381"/>
      <c r="P289" s="381"/>
      <c r="Q289" s="381"/>
      <c r="R289" s="381"/>
    </row>
    <row r="290" spans="1:18">
      <c r="A290" s="14"/>
      <c r="B290" s="14"/>
      <c r="C290" s="381"/>
      <c r="D290" s="381"/>
      <c r="E290" s="381"/>
      <c r="F290" s="381"/>
      <c r="G290" s="381"/>
      <c r="H290" s="381"/>
      <c r="I290" s="381"/>
      <c r="J290" s="381"/>
      <c r="K290" s="381"/>
      <c r="L290" s="381"/>
      <c r="M290" s="381"/>
      <c r="N290" s="381"/>
      <c r="O290" s="381"/>
      <c r="P290" s="381"/>
      <c r="Q290" s="381"/>
      <c r="R290" s="381"/>
    </row>
    <row r="291" spans="1:18">
      <c r="A291" s="14"/>
      <c r="B291" s="14"/>
      <c r="C291" s="381"/>
      <c r="D291" s="381"/>
      <c r="E291" s="381"/>
      <c r="F291" s="381"/>
      <c r="G291" s="381"/>
      <c r="H291" s="381"/>
      <c r="I291" s="381"/>
      <c r="J291" s="381"/>
      <c r="K291" s="381"/>
      <c r="L291" s="381"/>
      <c r="M291" s="381"/>
      <c r="N291" s="381"/>
      <c r="O291" s="381"/>
      <c r="P291" s="381"/>
      <c r="Q291" s="381"/>
      <c r="R291" s="381"/>
    </row>
    <row r="292" spans="1:18">
      <c r="A292" s="14"/>
      <c r="B292" s="14"/>
      <c r="C292" s="381"/>
      <c r="D292" s="381"/>
      <c r="E292" s="381"/>
      <c r="F292" s="381"/>
      <c r="G292" s="381"/>
      <c r="H292" s="381"/>
      <c r="I292" s="381"/>
      <c r="J292" s="381"/>
      <c r="K292" s="381"/>
      <c r="L292" s="381"/>
      <c r="M292" s="381"/>
      <c r="N292" s="381"/>
      <c r="O292" s="381"/>
      <c r="P292" s="381"/>
      <c r="Q292" s="381"/>
      <c r="R292" s="381"/>
    </row>
    <row r="293" spans="1:18">
      <c r="A293" s="14"/>
      <c r="B293" s="14"/>
      <c r="C293" s="381"/>
      <c r="D293" s="381"/>
      <c r="E293" s="381"/>
      <c r="F293" s="381"/>
      <c r="G293" s="381"/>
      <c r="H293" s="381"/>
      <c r="I293" s="381"/>
      <c r="J293" s="381"/>
      <c r="K293" s="381"/>
      <c r="L293" s="381"/>
      <c r="M293" s="381"/>
      <c r="N293" s="381"/>
      <c r="O293" s="381"/>
      <c r="P293" s="381"/>
      <c r="Q293" s="381"/>
      <c r="R293" s="381"/>
    </row>
    <row r="294" spans="1:18">
      <c r="A294" s="14"/>
      <c r="B294" s="14"/>
      <c r="C294" s="381"/>
      <c r="D294" s="381"/>
      <c r="E294" s="381"/>
      <c r="F294" s="381"/>
      <c r="G294" s="381"/>
      <c r="H294" s="381"/>
      <c r="I294" s="381"/>
      <c r="J294" s="381"/>
      <c r="K294" s="381"/>
      <c r="L294" s="381"/>
      <c r="M294" s="381"/>
      <c r="N294" s="381"/>
      <c r="O294" s="381"/>
      <c r="P294" s="381"/>
      <c r="Q294" s="381"/>
      <c r="R294" s="381"/>
    </row>
    <row r="295" spans="1:18">
      <c r="A295" s="14"/>
      <c r="B295" s="14"/>
      <c r="C295" s="381"/>
      <c r="D295" s="381"/>
      <c r="E295" s="381"/>
      <c r="F295" s="381"/>
      <c r="G295" s="381"/>
      <c r="H295" s="381"/>
      <c r="I295" s="381"/>
      <c r="J295" s="381"/>
      <c r="K295" s="381"/>
      <c r="L295" s="381"/>
      <c r="M295" s="381"/>
      <c r="N295" s="381"/>
      <c r="O295" s="381"/>
      <c r="P295" s="381"/>
      <c r="Q295" s="381"/>
      <c r="R295" s="381"/>
    </row>
    <row r="296" spans="1:18">
      <c r="A296" s="14"/>
      <c r="B296" s="14"/>
      <c r="C296" s="381"/>
      <c r="D296" s="381"/>
      <c r="E296" s="381"/>
      <c r="F296" s="381"/>
      <c r="G296" s="381"/>
      <c r="H296" s="381"/>
      <c r="I296" s="381"/>
      <c r="J296" s="381"/>
      <c r="K296" s="381"/>
      <c r="L296" s="381"/>
      <c r="M296" s="381"/>
      <c r="N296" s="381"/>
      <c r="O296" s="381"/>
      <c r="P296" s="381"/>
      <c r="Q296" s="381"/>
      <c r="R296" s="381"/>
    </row>
    <row r="297" spans="1:18">
      <c r="A297" s="14"/>
      <c r="B297" s="14"/>
      <c r="C297" s="381"/>
      <c r="D297" s="381"/>
      <c r="E297" s="381"/>
      <c r="F297" s="381"/>
      <c r="G297" s="381"/>
      <c r="H297" s="381"/>
      <c r="I297" s="381"/>
      <c r="J297" s="381"/>
      <c r="K297" s="381"/>
      <c r="L297" s="381"/>
      <c r="M297" s="381"/>
      <c r="N297" s="381"/>
      <c r="O297" s="381"/>
      <c r="P297" s="381"/>
      <c r="Q297" s="381"/>
      <c r="R297" s="381"/>
    </row>
    <row r="298" spans="1:18">
      <c r="A298" s="14"/>
      <c r="B298" s="14"/>
      <c r="C298" s="381"/>
      <c r="D298" s="381"/>
      <c r="E298" s="381"/>
      <c r="F298" s="381"/>
      <c r="G298" s="381"/>
      <c r="H298" s="381"/>
      <c r="I298" s="381"/>
      <c r="J298" s="381"/>
      <c r="K298" s="381"/>
      <c r="L298" s="381"/>
      <c r="M298" s="381"/>
      <c r="N298" s="381"/>
      <c r="O298" s="381"/>
      <c r="P298" s="381"/>
      <c r="Q298" s="381"/>
      <c r="R298" s="381"/>
    </row>
    <row r="299" spans="1:18">
      <c r="A299" s="14"/>
      <c r="B299" s="14"/>
      <c r="C299" s="381"/>
      <c r="D299" s="381"/>
      <c r="E299" s="381"/>
      <c r="F299" s="381"/>
      <c r="G299" s="381"/>
      <c r="H299" s="381"/>
      <c r="I299" s="381"/>
      <c r="J299" s="381"/>
      <c r="K299" s="381"/>
      <c r="L299" s="381"/>
      <c r="M299" s="381"/>
      <c r="N299" s="381"/>
      <c r="O299" s="381"/>
      <c r="P299" s="381"/>
      <c r="Q299" s="381"/>
      <c r="R299" s="381"/>
    </row>
    <row r="300" spans="1:18">
      <c r="A300" s="14"/>
      <c r="B300" s="14"/>
      <c r="C300" s="381"/>
      <c r="D300" s="381"/>
      <c r="E300" s="381"/>
      <c r="F300" s="381"/>
      <c r="G300" s="381"/>
      <c r="H300" s="381"/>
      <c r="I300" s="381"/>
      <c r="J300" s="381"/>
      <c r="K300" s="381"/>
      <c r="L300" s="381"/>
      <c r="M300" s="381"/>
      <c r="N300" s="381"/>
      <c r="O300" s="381"/>
      <c r="P300" s="381"/>
      <c r="Q300" s="381"/>
      <c r="R300" s="381"/>
    </row>
    <row r="301" spans="1:18">
      <c r="A301" s="14"/>
      <c r="B301" s="14"/>
      <c r="C301" s="381"/>
      <c r="D301" s="381"/>
      <c r="E301" s="381"/>
      <c r="F301" s="381"/>
      <c r="G301" s="381"/>
      <c r="H301" s="381"/>
      <c r="I301" s="381"/>
      <c r="J301" s="381"/>
      <c r="K301" s="381"/>
      <c r="L301" s="381"/>
      <c r="M301" s="381"/>
      <c r="N301" s="381"/>
      <c r="O301" s="381"/>
      <c r="P301" s="381"/>
      <c r="Q301" s="381"/>
      <c r="R301" s="381"/>
    </row>
    <row r="302" spans="1:18">
      <c r="A302" s="14"/>
      <c r="B302" s="14"/>
      <c r="C302" s="381"/>
      <c r="D302" s="381"/>
      <c r="E302" s="381"/>
      <c r="F302" s="381"/>
      <c r="G302" s="381"/>
      <c r="H302" s="381"/>
      <c r="I302" s="381"/>
      <c r="J302" s="381"/>
      <c r="K302" s="381"/>
      <c r="L302" s="381"/>
      <c r="M302" s="381"/>
      <c r="N302" s="381"/>
      <c r="O302" s="381"/>
      <c r="P302" s="381"/>
      <c r="Q302" s="381"/>
      <c r="R302" s="381"/>
    </row>
    <row r="303" spans="1:18">
      <c r="A303" s="14"/>
      <c r="B303" s="14"/>
      <c r="C303" s="381"/>
      <c r="D303" s="381"/>
      <c r="E303" s="381"/>
      <c r="F303" s="381"/>
      <c r="G303" s="381"/>
      <c r="H303" s="381"/>
      <c r="I303" s="381"/>
      <c r="J303" s="381"/>
      <c r="K303" s="381"/>
      <c r="L303" s="381"/>
      <c r="M303" s="381"/>
      <c r="N303" s="381"/>
      <c r="O303" s="381"/>
      <c r="P303" s="381"/>
      <c r="Q303" s="381"/>
      <c r="R303" s="381"/>
    </row>
    <row r="304" spans="1:18">
      <c r="A304" s="14"/>
      <c r="B304" s="14"/>
      <c r="C304" s="381"/>
      <c r="D304" s="381"/>
      <c r="E304" s="381"/>
      <c r="F304" s="381"/>
      <c r="G304" s="381"/>
      <c r="H304" s="381"/>
      <c r="I304" s="381"/>
      <c r="J304" s="381"/>
      <c r="K304" s="381"/>
      <c r="L304" s="381"/>
      <c r="M304" s="381"/>
      <c r="N304" s="381"/>
      <c r="O304" s="381"/>
      <c r="P304" s="381"/>
      <c r="Q304" s="381"/>
      <c r="R304" s="381"/>
    </row>
    <row r="305" spans="1:18">
      <c r="A305" s="14"/>
      <c r="B305" s="14"/>
      <c r="C305" s="381"/>
      <c r="D305" s="381"/>
      <c r="E305" s="381"/>
      <c r="F305" s="381"/>
      <c r="G305" s="381"/>
      <c r="H305" s="381"/>
      <c r="I305" s="381"/>
      <c r="J305" s="381"/>
      <c r="K305" s="381"/>
      <c r="L305" s="381"/>
      <c r="M305" s="381"/>
      <c r="N305" s="381"/>
      <c r="O305" s="381"/>
      <c r="P305" s="381"/>
      <c r="Q305" s="381"/>
      <c r="R305" s="381"/>
    </row>
    <row r="306" spans="1:18">
      <c r="A306" s="14"/>
      <c r="B306" s="14"/>
      <c r="C306" s="381"/>
      <c r="D306" s="381"/>
      <c r="E306" s="381"/>
      <c r="F306" s="381"/>
      <c r="G306" s="381"/>
      <c r="H306" s="381"/>
      <c r="I306" s="381"/>
      <c r="J306" s="381"/>
      <c r="K306" s="381"/>
      <c r="L306" s="381"/>
      <c r="M306" s="381"/>
      <c r="N306" s="381"/>
      <c r="O306" s="381"/>
      <c r="P306" s="381"/>
      <c r="Q306" s="381"/>
      <c r="R306" s="381"/>
    </row>
    <row r="307" spans="1:18">
      <c r="A307" s="14"/>
      <c r="B307" s="14"/>
      <c r="C307" s="381"/>
      <c r="D307" s="381"/>
      <c r="E307" s="381"/>
      <c r="F307" s="381"/>
      <c r="G307" s="381"/>
      <c r="H307" s="381"/>
      <c r="I307" s="381"/>
      <c r="J307" s="381"/>
      <c r="K307" s="381"/>
      <c r="L307" s="381"/>
      <c r="M307" s="381"/>
      <c r="N307" s="381"/>
      <c r="O307" s="381"/>
      <c r="P307" s="381"/>
      <c r="Q307" s="381"/>
      <c r="R307" s="381"/>
    </row>
    <row r="308" spans="1:18">
      <c r="A308" s="14"/>
      <c r="B308" s="14"/>
      <c r="C308" s="381"/>
      <c r="D308" s="381"/>
      <c r="E308" s="381"/>
      <c r="F308" s="381"/>
      <c r="G308" s="381"/>
      <c r="H308" s="381"/>
      <c r="I308" s="381"/>
      <c r="J308" s="381"/>
      <c r="K308" s="381"/>
      <c r="L308" s="381"/>
      <c r="M308" s="381"/>
      <c r="N308" s="381"/>
      <c r="O308" s="381"/>
      <c r="P308" s="381"/>
      <c r="Q308" s="381"/>
      <c r="R308" s="381"/>
    </row>
    <row r="309" spans="1:18">
      <c r="A309" s="14"/>
      <c r="B309" s="14"/>
      <c r="C309" s="381"/>
      <c r="D309" s="381"/>
      <c r="E309" s="381"/>
      <c r="F309" s="381"/>
      <c r="G309" s="381"/>
      <c r="H309" s="381"/>
      <c r="I309" s="381"/>
      <c r="J309" s="381"/>
      <c r="K309" s="381"/>
      <c r="L309" s="381"/>
      <c r="M309" s="381"/>
      <c r="N309" s="381"/>
      <c r="O309" s="381"/>
      <c r="P309" s="381"/>
      <c r="Q309" s="381"/>
      <c r="R309" s="381"/>
    </row>
    <row r="310" spans="1:18">
      <c r="A310" s="14"/>
      <c r="B310" s="14"/>
      <c r="C310" s="381"/>
      <c r="D310" s="381"/>
      <c r="E310" s="381"/>
      <c r="F310" s="381"/>
      <c r="G310" s="381"/>
      <c r="H310" s="381"/>
      <c r="I310" s="381"/>
      <c r="J310" s="381"/>
      <c r="K310" s="381"/>
      <c r="L310" s="381"/>
      <c r="M310" s="381"/>
      <c r="N310" s="381"/>
      <c r="O310" s="381"/>
      <c r="P310" s="381"/>
      <c r="Q310" s="381"/>
      <c r="R310" s="381"/>
    </row>
    <row r="311" spans="1:18">
      <c r="A311" s="14"/>
      <c r="B311" s="14"/>
      <c r="C311" s="381"/>
      <c r="D311" s="381"/>
      <c r="E311" s="381"/>
      <c r="F311" s="381"/>
      <c r="G311" s="381"/>
      <c r="H311" s="381"/>
      <c r="I311" s="381"/>
      <c r="J311" s="381"/>
      <c r="K311" s="381"/>
      <c r="L311" s="381"/>
      <c r="M311" s="381"/>
      <c r="N311" s="381"/>
      <c r="O311" s="381"/>
      <c r="P311" s="381"/>
      <c r="Q311" s="381"/>
      <c r="R311" s="381"/>
    </row>
    <row r="312" spans="1:18">
      <c r="A312" s="14"/>
      <c r="B312" s="14"/>
      <c r="C312" s="381"/>
      <c r="D312" s="381"/>
      <c r="E312" s="381"/>
      <c r="F312" s="381"/>
      <c r="G312" s="381"/>
      <c r="H312" s="381"/>
      <c r="I312" s="381"/>
      <c r="J312" s="381"/>
      <c r="K312" s="381"/>
      <c r="L312" s="381"/>
      <c r="M312" s="381"/>
      <c r="N312" s="381"/>
      <c r="O312" s="381"/>
      <c r="P312" s="381"/>
      <c r="Q312" s="381"/>
      <c r="R312" s="381"/>
    </row>
    <row r="313" spans="1:18">
      <c r="A313" s="14"/>
      <c r="B313" s="14"/>
      <c r="C313" s="381"/>
      <c r="D313" s="381"/>
      <c r="E313" s="381"/>
      <c r="F313" s="381"/>
      <c r="G313" s="381"/>
      <c r="H313" s="381"/>
      <c r="I313" s="381"/>
      <c r="J313" s="381"/>
      <c r="K313" s="381"/>
      <c r="L313" s="381"/>
      <c r="M313" s="381"/>
      <c r="N313" s="381"/>
      <c r="O313" s="381"/>
      <c r="P313" s="381"/>
      <c r="Q313" s="381"/>
      <c r="R313" s="381"/>
    </row>
    <row r="314" spans="1:18">
      <c r="A314" s="14"/>
      <c r="B314" s="14"/>
      <c r="C314" s="381"/>
      <c r="D314" s="381"/>
      <c r="E314" s="381"/>
      <c r="F314" s="381"/>
      <c r="G314" s="381"/>
      <c r="H314" s="381"/>
      <c r="I314" s="381"/>
      <c r="J314" s="381"/>
      <c r="K314" s="381"/>
      <c r="L314" s="381"/>
      <c r="M314" s="381"/>
      <c r="N314" s="381"/>
      <c r="O314" s="381"/>
      <c r="P314" s="381"/>
      <c r="Q314" s="381"/>
      <c r="R314" s="381"/>
    </row>
    <row r="315" spans="1:18">
      <c r="A315" s="14"/>
      <c r="B315" s="14"/>
      <c r="C315" s="381"/>
      <c r="D315" s="381"/>
      <c r="E315" s="381"/>
      <c r="F315" s="381"/>
      <c r="G315" s="381"/>
      <c r="H315" s="381"/>
      <c r="I315" s="381"/>
      <c r="J315" s="381"/>
      <c r="K315" s="381"/>
      <c r="L315" s="381"/>
      <c r="M315" s="381"/>
      <c r="N315" s="381"/>
      <c r="O315" s="381"/>
      <c r="P315" s="381"/>
      <c r="Q315" s="381"/>
      <c r="R315" s="381"/>
    </row>
    <row r="316" spans="1:18">
      <c r="A316" s="14"/>
      <c r="B316" s="14"/>
      <c r="C316" s="381"/>
      <c r="D316" s="381"/>
      <c r="E316" s="381"/>
      <c r="F316" s="381"/>
      <c r="G316" s="381"/>
      <c r="H316" s="381"/>
      <c r="I316" s="381"/>
      <c r="J316" s="381"/>
      <c r="K316" s="381"/>
      <c r="L316" s="381"/>
      <c r="M316" s="381"/>
      <c r="N316" s="381"/>
      <c r="O316" s="381"/>
      <c r="P316" s="381"/>
      <c r="Q316" s="381"/>
      <c r="R316" s="381"/>
    </row>
    <row r="317" spans="1:18">
      <c r="A317" s="14"/>
      <c r="B317" s="14"/>
      <c r="C317" s="381"/>
      <c r="D317" s="381"/>
      <c r="E317" s="381"/>
      <c r="F317" s="381"/>
      <c r="G317" s="381"/>
      <c r="H317" s="381"/>
      <c r="I317" s="381"/>
      <c r="J317" s="381"/>
      <c r="K317" s="381"/>
      <c r="L317" s="381"/>
      <c r="M317" s="381"/>
      <c r="N317" s="381"/>
      <c r="O317" s="381"/>
      <c r="P317" s="381"/>
      <c r="Q317" s="381"/>
      <c r="R317" s="381"/>
    </row>
    <row r="318" spans="1:18">
      <c r="A318" s="14"/>
      <c r="B318" s="14"/>
      <c r="C318" s="381"/>
      <c r="D318" s="381"/>
      <c r="E318" s="381"/>
      <c r="F318" s="381"/>
      <c r="G318" s="381"/>
      <c r="H318" s="381"/>
      <c r="I318" s="381"/>
      <c r="J318" s="381"/>
      <c r="K318" s="381"/>
      <c r="L318" s="381"/>
      <c r="M318" s="381"/>
      <c r="N318" s="381"/>
      <c r="O318" s="381"/>
      <c r="P318" s="381"/>
      <c r="Q318" s="381"/>
      <c r="R318" s="381"/>
    </row>
    <row r="319" spans="1:18">
      <c r="A319" s="14"/>
      <c r="B319" s="14"/>
      <c r="C319" s="381"/>
      <c r="D319" s="381"/>
      <c r="E319" s="381"/>
      <c r="F319" s="381"/>
      <c r="G319" s="381"/>
      <c r="H319" s="381"/>
      <c r="I319" s="381"/>
      <c r="J319" s="381"/>
      <c r="K319" s="381"/>
      <c r="L319" s="381"/>
      <c r="M319" s="381"/>
      <c r="N319" s="381"/>
      <c r="O319" s="381"/>
      <c r="P319" s="381"/>
      <c r="Q319" s="381"/>
      <c r="R319" s="381"/>
    </row>
    <row r="320" spans="1:18">
      <c r="A320" s="14"/>
      <c r="B320" s="14"/>
      <c r="C320" s="381"/>
      <c r="D320" s="381"/>
      <c r="E320" s="381"/>
      <c r="F320" s="381"/>
      <c r="G320" s="381"/>
      <c r="H320" s="381"/>
      <c r="I320" s="381"/>
      <c r="J320" s="381"/>
      <c r="K320" s="381"/>
      <c r="L320" s="381"/>
      <c r="M320" s="381"/>
      <c r="N320" s="381"/>
      <c r="O320" s="381"/>
      <c r="P320" s="381"/>
      <c r="Q320" s="381"/>
      <c r="R320" s="381"/>
    </row>
    <row r="321" spans="1:18">
      <c r="A321" s="14"/>
      <c r="B321" s="14"/>
      <c r="C321" s="381"/>
      <c r="D321" s="381"/>
      <c r="E321" s="381"/>
      <c r="F321" s="381"/>
      <c r="G321" s="381"/>
      <c r="H321" s="381"/>
      <c r="I321" s="381"/>
      <c r="J321" s="381"/>
      <c r="K321" s="381"/>
      <c r="L321" s="381"/>
      <c r="M321" s="381"/>
      <c r="N321" s="381"/>
      <c r="O321" s="381"/>
      <c r="P321" s="381"/>
      <c r="Q321" s="381"/>
      <c r="R321" s="381"/>
    </row>
    <row r="322" spans="1:18">
      <c r="A322" s="14"/>
      <c r="B322" s="14"/>
      <c r="C322" s="381"/>
      <c r="D322" s="381"/>
      <c r="E322" s="381"/>
      <c r="F322" s="381"/>
      <c r="G322" s="381"/>
      <c r="H322" s="381"/>
      <c r="I322" s="381"/>
      <c r="J322" s="381"/>
      <c r="K322" s="381"/>
      <c r="L322" s="381"/>
      <c r="M322" s="381"/>
      <c r="N322" s="381"/>
      <c r="O322" s="381"/>
      <c r="P322" s="381"/>
      <c r="Q322" s="381"/>
      <c r="R322" s="381"/>
    </row>
    <row r="323" spans="1:18">
      <c r="A323" s="14"/>
      <c r="B323" s="14"/>
      <c r="C323" s="381"/>
      <c r="D323" s="381"/>
      <c r="E323" s="381"/>
      <c r="F323" s="381"/>
      <c r="G323" s="381"/>
      <c r="H323" s="381"/>
      <c r="I323" s="381"/>
      <c r="J323" s="381"/>
      <c r="K323" s="381"/>
      <c r="L323" s="381"/>
      <c r="M323" s="381"/>
      <c r="N323" s="381"/>
      <c r="O323" s="381"/>
      <c r="P323" s="381"/>
      <c r="Q323" s="381"/>
      <c r="R323" s="381"/>
    </row>
    <row r="324" spans="1:18">
      <c r="A324" s="14"/>
      <c r="B324" s="14"/>
      <c r="C324" s="381"/>
      <c r="D324" s="381"/>
      <c r="E324" s="381"/>
      <c r="F324" s="381"/>
      <c r="G324" s="381"/>
      <c r="H324" s="381"/>
      <c r="I324" s="381"/>
      <c r="J324" s="381"/>
      <c r="K324" s="381"/>
      <c r="L324" s="381"/>
      <c r="M324" s="381"/>
      <c r="N324" s="381"/>
      <c r="O324" s="381"/>
      <c r="P324" s="381"/>
      <c r="Q324" s="381"/>
      <c r="R324" s="381"/>
    </row>
    <row r="325" spans="1:18">
      <c r="A325" s="14"/>
      <c r="B325" s="14"/>
      <c r="C325" s="381"/>
      <c r="D325" s="381"/>
      <c r="E325" s="381"/>
      <c r="F325" s="381"/>
      <c r="G325" s="381"/>
      <c r="H325" s="381"/>
      <c r="I325" s="381"/>
      <c r="J325" s="381"/>
      <c r="K325" s="381"/>
      <c r="L325" s="381"/>
      <c r="M325" s="381"/>
      <c r="N325" s="381"/>
      <c r="O325" s="381"/>
      <c r="P325" s="381"/>
      <c r="Q325" s="381"/>
      <c r="R325" s="381"/>
    </row>
    <row r="326" spans="1:18">
      <c r="A326" s="14"/>
      <c r="B326" s="14"/>
      <c r="C326" s="381"/>
      <c r="D326" s="381"/>
      <c r="E326" s="381"/>
      <c r="F326" s="381"/>
      <c r="G326" s="381"/>
      <c r="H326" s="381"/>
      <c r="I326" s="381"/>
      <c r="J326" s="381"/>
      <c r="K326" s="381"/>
      <c r="L326" s="381"/>
      <c r="M326" s="381"/>
      <c r="N326" s="381"/>
      <c r="O326" s="381"/>
      <c r="P326" s="381"/>
      <c r="Q326" s="381"/>
      <c r="R326" s="381"/>
    </row>
    <row r="327" spans="1:18">
      <c r="A327" s="14"/>
      <c r="B327" s="14"/>
      <c r="C327" s="381"/>
      <c r="D327" s="381"/>
      <c r="E327" s="381"/>
      <c r="F327" s="381"/>
      <c r="G327" s="381"/>
      <c r="H327" s="381"/>
      <c r="I327" s="381"/>
      <c r="J327" s="381"/>
      <c r="K327" s="381"/>
      <c r="L327" s="381"/>
      <c r="M327" s="381"/>
      <c r="N327" s="381"/>
      <c r="O327" s="381"/>
      <c r="P327" s="381"/>
      <c r="Q327" s="381"/>
      <c r="R327" s="381"/>
    </row>
    <row r="328" spans="1:18">
      <c r="A328" s="14"/>
      <c r="B328" s="14"/>
      <c r="C328" s="381"/>
      <c r="D328" s="381"/>
      <c r="E328" s="381"/>
      <c r="F328" s="381"/>
      <c r="G328" s="381"/>
      <c r="H328" s="381"/>
      <c r="I328" s="381"/>
      <c r="J328" s="381"/>
      <c r="K328" s="381"/>
      <c r="L328" s="381"/>
      <c r="M328" s="381"/>
      <c r="N328" s="381"/>
      <c r="O328" s="381"/>
      <c r="P328" s="381"/>
      <c r="Q328" s="381"/>
      <c r="R328" s="381"/>
    </row>
    <row r="329" spans="1:18">
      <c r="A329" s="14"/>
      <c r="B329" s="14"/>
      <c r="C329" s="381"/>
      <c r="D329" s="381"/>
      <c r="E329" s="381"/>
      <c r="F329" s="381"/>
      <c r="G329" s="381"/>
      <c r="H329" s="381"/>
      <c r="I329" s="381"/>
      <c r="J329" s="381"/>
      <c r="K329" s="381"/>
      <c r="L329" s="381"/>
      <c r="M329" s="381"/>
      <c r="N329" s="381"/>
      <c r="O329" s="381"/>
      <c r="P329" s="381"/>
      <c r="Q329" s="381"/>
      <c r="R329" s="381"/>
    </row>
    <row r="330" spans="1:18">
      <c r="A330" s="14"/>
      <c r="B330" s="14"/>
      <c r="C330" s="381"/>
      <c r="D330" s="381"/>
      <c r="E330" s="381"/>
      <c r="F330" s="381"/>
      <c r="G330" s="381"/>
      <c r="H330" s="381"/>
      <c r="I330" s="381"/>
      <c r="J330" s="381"/>
      <c r="K330" s="381"/>
      <c r="L330" s="381"/>
      <c r="M330" s="381"/>
      <c r="N330" s="381"/>
      <c r="O330" s="381"/>
      <c r="P330" s="381"/>
      <c r="Q330" s="381"/>
      <c r="R330" s="381"/>
    </row>
    <row r="331" spans="1:18">
      <c r="A331" s="14"/>
      <c r="B331" s="14"/>
      <c r="C331" s="381"/>
      <c r="D331" s="381"/>
      <c r="E331" s="381"/>
      <c r="F331" s="381"/>
      <c r="G331" s="381"/>
      <c r="H331" s="381"/>
      <c r="I331" s="381"/>
      <c r="J331" s="381"/>
      <c r="K331" s="381"/>
      <c r="L331" s="381"/>
      <c r="M331" s="381"/>
      <c r="N331" s="381"/>
      <c r="O331" s="381"/>
      <c r="P331" s="381"/>
      <c r="Q331" s="381"/>
      <c r="R331" s="381"/>
    </row>
    <row r="332" spans="1:18">
      <c r="A332" s="14"/>
      <c r="B332" s="14"/>
      <c r="C332" s="381"/>
      <c r="D332" s="381"/>
      <c r="E332" s="381"/>
      <c r="F332" s="381"/>
      <c r="G332" s="381"/>
      <c r="H332" s="381"/>
      <c r="I332" s="381"/>
      <c r="J332" s="381"/>
      <c r="K332" s="381"/>
      <c r="L332" s="381"/>
      <c r="M332" s="381"/>
      <c r="N332" s="381"/>
      <c r="O332" s="381"/>
      <c r="P332" s="381"/>
      <c r="Q332" s="381"/>
      <c r="R332" s="381"/>
    </row>
    <row r="333" spans="1:18">
      <c r="A333" s="14"/>
      <c r="B333" s="14"/>
      <c r="C333" s="381"/>
      <c r="D333" s="381"/>
      <c r="E333" s="381"/>
      <c r="F333" s="381"/>
      <c r="G333" s="381"/>
      <c r="H333" s="381"/>
      <c r="I333" s="381"/>
      <c r="J333" s="381"/>
      <c r="K333" s="381"/>
      <c r="L333" s="381"/>
      <c r="M333" s="381"/>
      <c r="N333" s="381"/>
      <c r="O333" s="381"/>
      <c r="P333" s="381"/>
      <c r="Q333" s="381"/>
      <c r="R333" s="381"/>
    </row>
    <row r="334" spans="1:18">
      <c r="A334" s="14"/>
      <c r="B334" s="14"/>
      <c r="C334" s="381"/>
      <c r="D334" s="381"/>
      <c r="E334" s="381"/>
      <c r="F334" s="381"/>
      <c r="G334" s="381"/>
      <c r="H334" s="381"/>
      <c r="I334" s="381"/>
      <c r="J334" s="381"/>
      <c r="K334" s="381"/>
      <c r="L334" s="381"/>
      <c r="M334" s="381"/>
      <c r="N334" s="381"/>
      <c r="O334" s="381"/>
      <c r="P334" s="381"/>
      <c r="Q334" s="381"/>
      <c r="R334" s="381"/>
    </row>
    <row r="335" spans="1:18">
      <c r="A335" s="14"/>
      <c r="B335" s="14"/>
      <c r="C335" s="381"/>
      <c r="D335" s="381"/>
      <c r="E335" s="381"/>
      <c r="F335" s="381"/>
      <c r="G335" s="381"/>
      <c r="H335" s="381"/>
      <c r="I335" s="381"/>
      <c r="J335" s="381"/>
      <c r="K335" s="381"/>
      <c r="L335" s="381"/>
      <c r="M335" s="381"/>
      <c r="N335" s="381"/>
      <c r="O335" s="381"/>
      <c r="P335" s="381"/>
      <c r="Q335" s="381"/>
      <c r="R335" s="381"/>
    </row>
    <row r="336" spans="1:18">
      <c r="A336" s="14"/>
      <c r="B336" s="14"/>
      <c r="C336" s="381"/>
      <c r="D336" s="381"/>
      <c r="E336" s="381"/>
      <c r="F336" s="381"/>
      <c r="G336" s="381"/>
      <c r="H336" s="381"/>
      <c r="I336" s="381"/>
      <c r="J336" s="381"/>
      <c r="K336" s="381"/>
      <c r="L336" s="381"/>
      <c r="M336" s="381"/>
      <c r="N336" s="381"/>
      <c r="O336" s="381"/>
      <c r="P336" s="381"/>
      <c r="Q336" s="381"/>
      <c r="R336" s="381"/>
    </row>
    <row r="337" spans="1:18">
      <c r="A337" s="14"/>
      <c r="B337" s="14"/>
      <c r="C337" s="381"/>
      <c r="D337" s="381"/>
      <c r="E337" s="381"/>
      <c r="F337" s="381"/>
      <c r="G337" s="381"/>
      <c r="H337" s="381"/>
      <c r="I337" s="381"/>
      <c r="J337" s="381"/>
      <c r="K337" s="381"/>
      <c r="L337" s="381"/>
      <c r="M337" s="381"/>
      <c r="N337" s="381"/>
      <c r="O337" s="381"/>
      <c r="P337" s="381"/>
      <c r="Q337" s="381"/>
      <c r="R337" s="381"/>
    </row>
    <row r="338" spans="1:18">
      <c r="A338" s="14"/>
      <c r="B338" s="14"/>
      <c r="C338" s="381"/>
      <c r="D338" s="381"/>
      <c r="E338" s="381"/>
      <c r="F338" s="381"/>
      <c r="G338" s="381"/>
      <c r="H338" s="381"/>
      <c r="I338" s="381"/>
      <c r="J338" s="381"/>
      <c r="K338" s="381"/>
      <c r="L338" s="381"/>
      <c r="M338" s="381"/>
      <c r="N338" s="381"/>
      <c r="O338" s="381"/>
      <c r="P338" s="381"/>
      <c r="Q338" s="381"/>
      <c r="R338" s="381"/>
    </row>
    <row r="339" spans="1:18">
      <c r="A339" s="14"/>
      <c r="B339" s="14"/>
      <c r="C339" s="381"/>
      <c r="D339" s="381"/>
      <c r="E339" s="381"/>
      <c r="F339" s="381"/>
      <c r="G339" s="381"/>
      <c r="H339" s="381"/>
      <c r="I339" s="381"/>
      <c r="J339" s="381"/>
      <c r="K339" s="381"/>
      <c r="L339" s="381"/>
      <c r="M339" s="381"/>
      <c r="N339" s="381"/>
      <c r="O339" s="381"/>
      <c r="P339" s="381"/>
      <c r="Q339" s="381"/>
      <c r="R339" s="381"/>
    </row>
    <row r="340" spans="1:18">
      <c r="A340" s="14"/>
      <c r="B340" s="14"/>
      <c r="C340" s="381"/>
      <c r="D340" s="381"/>
      <c r="E340" s="381"/>
      <c r="F340" s="381"/>
      <c r="G340" s="381"/>
      <c r="H340" s="381"/>
      <c r="I340" s="381"/>
      <c r="J340" s="381"/>
      <c r="K340" s="381"/>
      <c r="L340" s="381"/>
      <c r="M340" s="381"/>
      <c r="N340" s="381"/>
      <c r="O340" s="381"/>
      <c r="P340" s="381"/>
      <c r="Q340" s="381"/>
      <c r="R340" s="381"/>
    </row>
    <row r="341" spans="1:18">
      <c r="A341" s="14"/>
      <c r="B341" s="14"/>
      <c r="C341" s="381"/>
      <c r="D341" s="381"/>
      <c r="E341" s="381"/>
      <c r="F341" s="381"/>
      <c r="G341" s="381"/>
      <c r="H341" s="381"/>
      <c r="I341" s="381"/>
      <c r="J341" s="381"/>
      <c r="K341" s="381"/>
      <c r="L341" s="381"/>
      <c r="M341" s="381"/>
      <c r="N341" s="381"/>
      <c r="O341" s="381"/>
      <c r="P341" s="381"/>
      <c r="Q341" s="381"/>
      <c r="R341" s="381"/>
    </row>
    <row r="342" spans="1:18">
      <c r="A342" s="14"/>
      <c r="B342" s="14"/>
      <c r="C342" s="381"/>
      <c r="D342" s="381"/>
      <c r="E342" s="381"/>
      <c r="F342" s="381"/>
      <c r="G342" s="381"/>
      <c r="H342" s="381"/>
      <c r="I342" s="381"/>
      <c r="J342" s="381"/>
      <c r="K342" s="381"/>
      <c r="L342" s="381"/>
      <c r="M342" s="381"/>
      <c r="N342" s="381"/>
      <c r="O342" s="381"/>
      <c r="P342" s="381"/>
      <c r="Q342" s="381"/>
      <c r="R342" s="381"/>
    </row>
    <row r="343" spans="1:18">
      <c r="A343" s="14"/>
      <c r="B343" s="14"/>
      <c r="C343" s="381"/>
      <c r="D343" s="381"/>
      <c r="E343" s="381"/>
      <c r="F343" s="381"/>
      <c r="G343" s="381"/>
      <c r="H343" s="381"/>
      <c r="I343" s="381"/>
      <c r="J343" s="381"/>
      <c r="K343" s="381"/>
      <c r="L343" s="381"/>
      <c r="M343" s="381"/>
      <c r="N343" s="381"/>
      <c r="O343" s="381"/>
      <c r="P343" s="381"/>
      <c r="Q343" s="381"/>
      <c r="R343" s="381"/>
    </row>
    <row r="344" spans="1:18">
      <c r="A344" s="14"/>
      <c r="B344" s="14"/>
      <c r="C344" s="381"/>
      <c r="D344" s="381"/>
      <c r="E344" s="381"/>
      <c r="F344" s="381"/>
      <c r="G344" s="381"/>
      <c r="H344" s="381"/>
      <c r="I344" s="381"/>
      <c r="J344" s="381"/>
      <c r="K344" s="381"/>
      <c r="L344" s="381"/>
      <c r="M344" s="381"/>
      <c r="N344" s="381"/>
      <c r="O344" s="381"/>
      <c r="P344" s="381"/>
      <c r="Q344" s="381"/>
      <c r="R344" s="381"/>
    </row>
    <row r="345" spans="1:18">
      <c r="A345" s="14"/>
      <c r="B345" s="14"/>
      <c r="C345" s="381"/>
      <c r="D345" s="381"/>
      <c r="E345" s="381"/>
      <c r="F345" s="381"/>
      <c r="G345" s="381"/>
      <c r="H345" s="381"/>
      <c r="I345" s="381"/>
      <c r="J345" s="381"/>
      <c r="K345" s="381"/>
      <c r="L345" s="381"/>
      <c r="M345" s="381"/>
      <c r="N345" s="381"/>
      <c r="O345" s="381"/>
      <c r="P345" s="381"/>
      <c r="Q345" s="381"/>
      <c r="R345" s="381"/>
    </row>
    <row r="346" spans="1:18">
      <c r="A346" s="14"/>
      <c r="B346" s="14"/>
      <c r="C346" s="381"/>
      <c r="D346" s="381"/>
      <c r="E346" s="381"/>
      <c r="F346" s="381"/>
      <c r="G346" s="381"/>
      <c r="H346" s="381"/>
      <c r="I346" s="381"/>
      <c r="J346" s="381"/>
      <c r="K346" s="381"/>
      <c r="L346" s="381"/>
      <c r="M346" s="381"/>
      <c r="N346" s="381"/>
      <c r="O346" s="381"/>
      <c r="P346" s="381"/>
      <c r="Q346" s="381"/>
      <c r="R346" s="381"/>
    </row>
    <row r="347" spans="1:18">
      <c r="A347" s="14"/>
      <c r="B347" s="14"/>
      <c r="C347" s="381"/>
      <c r="D347" s="381"/>
      <c r="E347" s="381"/>
      <c r="F347" s="381"/>
      <c r="G347" s="381"/>
      <c r="H347" s="381"/>
      <c r="I347" s="381"/>
      <c r="J347" s="381"/>
      <c r="K347" s="381"/>
      <c r="L347" s="381"/>
      <c r="M347" s="381"/>
      <c r="N347" s="381"/>
      <c r="O347" s="381"/>
      <c r="P347" s="381"/>
      <c r="Q347" s="381"/>
      <c r="R347" s="381"/>
    </row>
    <row r="348" spans="1:18">
      <c r="A348" s="14"/>
      <c r="B348" s="14"/>
      <c r="C348" s="381"/>
      <c r="D348" s="381"/>
      <c r="E348" s="381"/>
      <c r="F348" s="381"/>
      <c r="G348" s="381"/>
      <c r="H348" s="381"/>
      <c r="I348" s="381"/>
      <c r="J348" s="381"/>
      <c r="K348" s="381"/>
      <c r="L348" s="381"/>
      <c r="M348" s="381"/>
      <c r="N348" s="381"/>
      <c r="O348" s="381"/>
      <c r="P348" s="381"/>
      <c r="Q348" s="381"/>
      <c r="R348" s="381"/>
    </row>
    <row r="349" spans="1:18">
      <c r="A349" s="14"/>
      <c r="B349" s="14"/>
      <c r="C349" s="381"/>
      <c r="D349" s="381"/>
      <c r="E349" s="381"/>
      <c r="F349" s="381"/>
      <c r="G349" s="381"/>
      <c r="H349" s="381"/>
      <c r="I349" s="381"/>
      <c r="J349" s="381"/>
      <c r="K349" s="381"/>
      <c r="L349" s="381"/>
      <c r="M349" s="381"/>
      <c r="N349" s="381"/>
      <c r="O349" s="381"/>
      <c r="P349" s="381"/>
      <c r="Q349" s="381"/>
      <c r="R349" s="381"/>
    </row>
    <row r="350" spans="1:18">
      <c r="A350" s="14"/>
      <c r="B350" s="14"/>
      <c r="C350" s="381"/>
      <c r="D350" s="381"/>
      <c r="E350" s="381"/>
      <c r="F350" s="381"/>
      <c r="G350" s="381"/>
      <c r="H350" s="381"/>
      <c r="I350" s="381"/>
      <c r="J350" s="381"/>
      <c r="K350" s="381"/>
      <c r="L350" s="381"/>
      <c r="M350" s="381"/>
      <c r="N350" s="381"/>
      <c r="O350" s="381"/>
      <c r="P350" s="381"/>
      <c r="Q350" s="381"/>
      <c r="R350" s="381"/>
    </row>
    <row r="351" spans="1:18">
      <c r="A351" s="14"/>
      <c r="B351" s="14"/>
      <c r="C351" s="381"/>
      <c r="D351" s="381"/>
      <c r="E351" s="381"/>
      <c r="F351" s="381"/>
      <c r="G351" s="381"/>
      <c r="H351" s="381"/>
      <c r="I351" s="381"/>
      <c r="J351" s="381"/>
      <c r="K351" s="381"/>
      <c r="L351" s="381"/>
      <c r="M351" s="381"/>
      <c r="N351" s="381"/>
      <c r="O351" s="381"/>
      <c r="P351" s="381"/>
      <c r="Q351" s="381"/>
      <c r="R351" s="381"/>
    </row>
    <row r="352" spans="1:18">
      <c r="A352" s="14"/>
      <c r="B352" s="14"/>
      <c r="C352" s="381"/>
      <c r="D352" s="381"/>
      <c r="E352" s="381"/>
      <c r="F352" s="381"/>
      <c r="G352" s="381"/>
      <c r="H352" s="381"/>
      <c r="I352" s="381"/>
      <c r="J352" s="381"/>
      <c r="K352" s="381"/>
      <c r="L352" s="381"/>
      <c r="M352" s="381"/>
      <c r="N352" s="381"/>
      <c r="O352" s="381"/>
      <c r="P352" s="381"/>
      <c r="Q352" s="381"/>
      <c r="R352" s="381"/>
    </row>
    <row r="353" spans="1:18">
      <c r="A353" s="14"/>
      <c r="B353" s="14"/>
      <c r="C353" s="381"/>
      <c r="D353" s="381"/>
      <c r="E353" s="381"/>
      <c r="F353" s="381"/>
      <c r="G353" s="381"/>
      <c r="H353" s="381"/>
      <c r="I353" s="381"/>
      <c r="J353" s="381"/>
      <c r="K353" s="381"/>
      <c r="L353" s="381"/>
      <c r="M353" s="381"/>
      <c r="N353" s="381"/>
      <c r="O353" s="381"/>
      <c r="P353" s="381"/>
      <c r="Q353" s="381"/>
      <c r="R353" s="381"/>
    </row>
    <row r="354" spans="1:18">
      <c r="A354" s="14"/>
      <c r="B354" s="14"/>
      <c r="C354" s="381"/>
      <c r="D354" s="381"/>
      <c r="E354" s="381"/>
      <c r="F354" s="381"/>
      <c r="G354" s="381"/>
      <c r="H354" s="381"/>
      <c r="I354" s="381"/>
      <c r="J354" s="381"/>
      <c r="K354" s="381"/>
      <c r="L354" s="381"/>
      <c r="M354" s="381"/>
      <c r="N354" s="381"/>
      <c r="O354" s="381"/>
      <c r="P354" s="381"/>
      <c r="Q354" s="381"/>
      <c r="R354" s="381"/>
    </row>
    <row r="355" spans="1:18">
      <c r="A355" s="14"/>
      <c r="B355" s="14"/>
      <c r="C355" s="381"/>
      <c r="D355" s="381"/>
      <c r="E355" s="381"/>
      <c r="F355" s="381"/>
      <c r="G355" s="381"/>
      <c r="H355" s="381"/>
      <c r="I355" s="381"/>
      <c r="J355" s="381"/>
      <c r="K355" s="381"/>
      <c r="L355" s="381"/>
      <c r="M355" s="381"/>
      <c r="N355" s="381"/>
      <c r="O355" s="381"/>
      <c r="P355" s="381"/>
      <c r="Q355" s="381"/>
      <c r="R355" s="381"/>
    </row>
    <row r="356" spans="1:18">
      <c r="A356" s="14"/>
      <c r="B356" s="14"/>
      <c r="C356" s="381"/>
      <c r="D356" s="381"/>
      <c r="E356" s="381"/>
      <c r="F356" s="381"/>
      <c r="G356" s="381"/>
      <c r="H356" s="381"/>
      <c r="I356" s="381"/>
      <c r="J356" s="381"/>
      <c r="K356" s="381"/>
      <c r="L356" s="381"/>
      <c r="M356" s="381"/>
      <c r="N356" s="381"/>
      <c r="O356" s="381"/>
      <c r="P356" s="381"/>
      <c r="Q356" s="381"/>
      <c r="R356" s="381"/>
    </row>
    <row r="357" spans="1:18">
      <c r="A357" s="14"/>
      <c r="B357" s="14"/>
      <c r="C357" s="381"/>
      <c r="D357" s="381"/>
      <c r="E357" s="381"/>
      <c r="F357" s="381"/>
      <c r="G357" s="381"/>
      <c r="H357" s="381"/>
      <c r="I357" s="381"/>
      <c r="J357" s="381"/>
      <c r="K357" s="381"/>
      <c r="L357" s="381"/>
      <c r="M357" s="381"/>
      <c r="N357" s="381"/>
      <c r="O357" s="381"/>
      <c r="P357" s="381"/>
      <c r="Q357" s="381"/>
      <c r="R357" s="381"/>
    </row>
    <row r="358" spans="1:18">
      <c r="A358" s="14"/>
      <c r="B358" s="14"/>
      <c r="C358" s="381"/>
      <c r="D358" s="381"/>
      <c r="E358" s="381"/>
      <c r="F358" s="381"/>
      <c r="G358" s="381"/>
      <c r="H358" s="381"/>
      <c r="I358" s="381"/>
      <c r="J358" s="381"/>
      <c r="K358" s="381"/>
      <c r="L358" s="381"/>
      <c r="M358" s="381"/>
      <c r="N358" s="381"/>
      <c r="O358" s="381"/>
      <c r="P358" s="381"/>
      <c r="Q358" s="381"/>
      <c r="R358" s="381"/>
    </row>
    <row r="359" spans="1:18">
      <c r="A359" s="14"/>
      <c r="B359" s="14"/>
      <c r="C359" s="381"/>
      <c r="D359" s="381"/>
      <c r="E359" s="381"/>
      <c r="F359" s="381"/>
      <c r="G359" s="381"/>
      <c r="H359" s="381"/>
      <c r="I359" s="381"/>
      <c r="J359" s="381"/>
      <c r="K359" s="381"/>
      <c r="L359" s="381"/>
      <c r="M359" s="381"/>
      <c r="N359" s="381"/>
      <c r="O359" s="381"/>
      <c r="P359" s="381"/>
      <c r="Q359" s="381"/>
      <c r="R359" s="381"/>
    </row>
    <row r="360" spans="1:18">
      <c r="A360" s="14"/>
      <c r="B360" s="14"/>
      <c r="C360" s="381"/>
      <c r="D360" s="381"/>
      <c r="E360" s="381"/>
      <c r="F360" s="381"/>
      <c r="G360" s="381"/>
      <c r="H360" s="381"/>
      <c r="I360" s="381"/>
      <c r="J360" s="381"/>
      <c r="K360" s="381"/>
      <c r="L360" s="381"/>
      <c r="M360" s="381"/>
      <c r="N360" s="381"/>
      <c r="O360" s="381"/>
      <c r="P360" s="381"/>
      <c r="Q360" s="381"/>
      <c r="R360" s="381"/>
    </row>
    <row r="361" spans="1:18">
      <c r="A361" s="14"/>
      <c r="B361" s="14"/>
      <c r="C361" s="381"/>
      <c r="D361" s="381"/>
      <c r="E361" s="381"/>
      <c r="F361" s="381"/>
      <c r="G361" s="381"/>
      <c r="H361" s="381"/>
      <c r="I361" s="381"/>
      <c r="J361" s="381"/>
      <c r="K361" s="381"/>
      <c r="L361" s="381"/>
      <c r="M361" s="381"/>
      <c r="N361" s="381"/>
      <c r="O361" s="381"/>
      <c r="P361" s="381"/>
      <c r="Q361" s="381"/>
      <c r="R361" s="381"/>
    </row>
    <row r="362" spans="1:18">
      <c r="A362" s="14"/>
      <c r="B362" s="14"/>
      <c r="C362" s="381"/>
      <c r="D362" s="381"/>
      <c r="E362" s="381"/>
      <c r="F362" s="381"/>
      <c r="G362" s="381"/>
      <c r="H362" s="381"/>
      <c r="I362" s="381"/>
      <c r="J362" s="381"/>
      <c r="K362" s="381"/>
      <c r="L362" s="381"/>
      <c r="M362" s="381"/>
      <c r="N362" s="381"/>
      <c r="O362" s="381"/>
      <c r="P362" s="381"/>
      <c r="Q362" s="381"/>
      <c r="R362" s="381"/>
    </row>
    <row r="363" spans="1:18">
      <c r="A363" s="14"/>
      <c r="B363" s="14"/>
      <c r="C363" s="381"/>
      <c r="D363" s="381"/>
      <c r="E363" s="381"/>
      <c r="F363" s="381"/>
      <c r="G363" s="381"/>
      <c r="H363" s="381"/>
      <c r="I363" s="381"/>
      <c r="J363" s="381"/>
      <c r="K363" s="381"/>
      <c r="L363" s="381"/>
      <c r="M363" s="381"/>
      <c r="N363" s="381"/>
      <c r="O363" s="381"/>
      <c r="P363" s="381"/>
      <c r="Q363" s="381"/>
      <c r="R363" s="381"/>
    </row>
    <row r="364" spans="1:18">
      <c r="A364" s="14"/>
      <c r="B364" s="14"/>
      <c r="C364" s="381"/>
      <c r="D364" s="381"/>
      <c r="E364" s="381"/>
      <c r="F364" s="381"/>
      <c r="G364" s="381"/>
      <c r="H364" s="381"/>
      <c r="I364" s="381"/>
      <c r="J364" s="381"/>
      <c r="K364" s="381"/>
      <c r="L364" s="381"/>
      <c r="M364" s="381"/>
      <c r="N364" s="381"/>
      <c r="O364" s="381"/>
      <c r="P364" s="381"/>
      <c r="Q364" s="381"/>
      <c r="R364" s="381"/>
    </row>
    <row r="365" spans="1:18">
      <c r="A365" s="14"/>
      <c r="B365" s="14"/>
      <c r="C365" s="381"/>
      <c r="D365" s="381"/>
      <c r="E365" s="381"/>
      <c r="F365" s="381"/>
      <c r="G365" s="381"/>
      <c r="H365" s="381"/>
      <c r="I365" s="381"/>
      <c r="J365" s="381"/>
      <c r="K365" s="381"/>
      <c r="L365" s="381"/>
      <c r="M365" s="381"/>
      <c r="N365" s="381"/>
      <c r="O365" s="381"/>
      <c r="P365" s="381"/>
      <c r="Q365" s="381"/>
      <c r="R365" s="381"/>
    </row>
    <row r="366" spans="1:18">
      <c r="A366" s="14"/>
      <c r="B366" s="14"/>
      <c r="C366" s="381"/>
      <c r="D366" s="381"/>
      <c r="E366" s="381"/>
      <c r="F366" s="381"/>
      <c r="G366" s="381"/>
      <c r="H366" s="381"/>
      <c r="I366" s="381"/>
      <c r="J366" s="381"/>
      <c r="K366" s="381"/>
      <c r="L366" s="381"/>
      <c r="M366" s="381"/>
      <c r="N366" s="381"/>
      <c r="O366" s="381"/>
      <c r="P366" s="381"/>
      <c r="Q366" s="381"/>
      <c r="R366" s="381"/>
    </row>
    <row r="367" spans="1:18">
      <c r="A367" s="14"/>
      <c r="B367" s="14"/>
      <c r="C367" s="381"/>
      <c r="D367" s="381"/>
      <c r="E367" s="381"/>
      <c r="F367" s="381"/>
      <c r="G367" s="381"/>
      <c r="H367" s="381"/>
      <c r="I367" s="381"/>
      <c r="J367" s="381"/>
      <c r="K367" s="381"/>
      <c r="L367" s="381"/>
      <c r="M367" s="381"/>
      <c r="N367" s="381"/>
      <c r="O367" s="381"/>
      <c r="P367" s="381"/>
      <c r="Q367" s="381"/>
      <c r="R367" s="381"/>
    </row>
    <row r="368" spans="1:18">
      <c r="A368" s="14"/>
      <c r="B368" s="14"/>
      <c r="C368" s="381"/>
      <c r="D368" s="381"/>
      <c r="E368" s="381"/>
      <c r="F368" s="381"/>
      <c r="G368" s="381"/>
      <c r="H368" s="381"/>
      <c r="I368" s="381"/>
      <c r="J368" s="381"/>
      <c r="K368" s="381"/>
      <c r="L368" s="381"/>
      <c r="M368" s="381"/>
      <c r="N368" s="381"/>
      <c r="O368" s="381"/>
      <c r="P368" s="381"/>
      <c r="Q368" s="381"/>
      <c r="R368" s="381"/>
    </row>
    <row r="369" spans="1:18">
      <c r="A369" s="14"/>
      <c r="B369" s="14"/>
      <c r="C369" s="381"/>
      <c r="D369" s="381"/>
      <c r="E369" s="381"/>
      <c r="F369" s="381"/>
      <c r="G369" s="381"/>
      <c r="H369" s="381"/>
      <c r="I369" s="381"/>
      <c r="J369" s="381"/>
      <c r="K369" s="381"/>
      <c r="L369" s="381"/>
      <c r="M369" s="381"/>
      <c r="N369" s="381"/>
      <c r="O369" s="381"/>
      <c r="P369" s="381"/>
      <c r="Q369" s="381"/>
      <c r="R369" s="381"/>
    </row>
    <row r="370" spans="1:18">
      <c r="A370" s="14"/>
      <c r="B370" s="14"/>
      <c r="C370" s="381"/>
      <c r="D370" s="381"/>
      <c r="E370" s="381"/>
      <c r="F370" s="381"/>
      <c r="G370" s="381"/>
      <c r="H370" s="381"/>
      <c r="I370" s="381"/>
      <c r="J370" s="381"/>
      <c r="K370" s="381"/>
      <c r="L370" s="381"/>
      <c r="M370" s="381"/>
      <c r="N370" s="381"/>
      <c r="O370" s="381"/>
      <c r="P370" s="381"/>
      <c r="Q370" s="381"/>
      <c r="R370" s="381"/>
    </row>
    <row r="371" spans="1:18">
      <c r="A371" s="14"/>
      <c r="B371" s="14"/>
      <c r="C371" s="381"/>
      <c r="D371" s="381"/>
      <c r="E371" s="381"/>
      <c r="F371" s="381"/>
      <c r="G371" s="381"/>
      <c r="H371" s="381"/>
      <c r="I371" s="381"/>
      <c r="J371" s="381"/>
      <c r="K371" s="381"/>
      <c r="L371" s="381"/>
      <c r="M371" s="381"/>
      <c r="N371" s="381"/>
      <c r="O371" s="381"/>
      <c r="P371" s="381"/>
      <c r="Q371" s="381"/>
      <c r="R371" s="381"/>
    </row>
    <row r="372" spans="1:18">
      <c r="A372" s="14"/>
      <c r="B372" s="14"/>
      <c r="C372" s="381"/>
      <c r="D372" s="381"/>
      <c r="E372" s="381"/>
      <c r="F372" s="381"/>
      <c r="G372" s="381"/>
      <c r="H372" s="381"/>
      <c r="I372" s="381"/>
      <c r="J372" s="381"/>
      <c r="K372" s="381"/>
      <c r="L372" s="381"/>
      <c r="M372" s="381"/>
      <c r="N372" s="381"/>
      <c r="O372" s="381"/>
      <c r="P372" s="381"/>
      <c r="Q372" s="381"/>
      <c r="R372" s="381"/>
    </row>
    <row r="373" spans="1:18">
      <c r="A373" s="14"/>
      <c r="B373" s="14"/>
      <c r="C373" s="381"/>
      <c r="D373" s="381"/>
      <c r="E373" s="381"/>
      <c r="F373" s="381"/>
      <c r="G373" s="381"/>
      <c r="H373" s="381"/>
      <c r="I373" s="381"/>
      <c r="J373" s="381"/>
      <c r="K373" s="381"/>
      <c r="L373" s="381"/>
      <c r="M373" s="381"/>
      <c r="N373" s="381"/>
      <c r="O373" s="381"/>
      <c r="P373" s="381"/>
      <c r="Q373" s="381"/>
      <c r="R373" s="381"/>
    </row>
    <row r="374" spans="1:18">
      <c r="A374" s="14"/>
      <c r="B374" s="14"/>
      <c r="C374" s="381"/>
      <c r="D374" s="381"/>
      <c r="E374" s="381"/>
      <c r="F374" s="381"/>
      <c r="G374" s="381"/>
      <c r="H374" s="381"/>
      <c r="I374" s="381"/>
      <c r="J374" s="381"/>
      <c r="K374" s="381"/>
      <c r="L374" s="381"/>
      <c r="M374" s="381"/>
      <c r="N374" s="381"/>
      <c r="O374" s="381"/>
      <c r="P374" s="381"/>
      <c r="Q374" s="381"/>
      <c r="R374" s="381"/>
    </row>
    <row r="375" spans="1:18">
      <c r="A375" s="14"/>
      <c r="B375" s="14"/>
      <c r="C375" s="381"/>
      <c r="D375" s="381"/>
      <c r="E375" s="381"/>
      <c r="F375" s="381"/>
      <c r="G375" s="381"/>
      <c r="H375" s="381"/>
      <c r="I375" s="381"/>
      <c r="J375" s="381"/>
      <c r="K375" s="381"/>
      <c r="L375" s="381"/>
      <c r="M375" s="381"/>
      <c r="N375" s="381"/>
      <c r="O375" s="381"/>
      <c r="P375" s="381"/>
      <c r="Q375" s="381"/>
      <c r="R375" s="381"/>
    </row>
    <row r="376" spans="1:18">
      <c r="A376" s="14"/>
      <c r="B376" s="14"/>
      <c r="C376" s="381"/>
      <c r="D376" s="381"/>
      <c r="E376" s="381"/>
      <c r="F376" s="381"/>
      <c r="G376" s="381"/>
      <c r="H376" s="381"/>
      <c r="I376" s="381"/>
      <c r="J376" s="381"/>
      <c r="K376" s="381"/>
      <c r="L376" s="381"/>
      <c r="M376" s="381"/>
      <c r="N376" s="381"/>
      <c r="O376" s="381"/>
      <c r="P376" s="381"/>
      <c r="Q376" s="381"/>
      <c r="R376" s="381"/>
    </row>
    <row r="377" spans="1:18">
      <c r="A377" s="14"/>
      <c r="B377" s="14"/>
      <c r="C377" s="381"/>
      <c r="D377" s="381"/>
      <c r="E377" s="381"/>
      <c r="F377" s="381"/>
      <c r="G377" s="381"/>
      <c r="H377" s="381"/>
      <c r="I377" s="381"/>
      <c r="J377" s="381"/>
      <c r="K377" s="381"/>
      <c r="L377" s="381"/>
      <c r="M377" s="381"/>
      <c r="N377" s="381"/>
      <c r="O377" s="381"/>
      <c r="P377" s="381"/>
      <c r="Q377" s="381"/>
      <c r="R377" s="381"/>
    </row>
    <row r="378" spans="1:18">
      <c r="A378" s="14"/>
      <c r="B378" s="14"/>
      <c r="C378" s="381"/>
      <c r="D378" s="381"/>
      <c r="E378" s="381"/>
      <c r="F378" s="381"/>
      <c r="G378" s="381"/>
      <c r="H378" s="381"/>
      <c r="I378" s="381"/>
      <c r="J378" s="381"/>
      <c r="K378" s="381"/>
      <c r="L378" s="381"/>
      <c r="M378" s="381"/>
      <c r="N378" s="381"/>
      <c r="O378" s="381"/>
      <c r="P378" s="381"/>
      <c r="Q378" s="381"/>
      <c r="R378" s="381"/>
    </row>
    <row r="379" spans="1:18">
      <c r="A379" s="14"/>
      <c r="B379" s="14"/>
      <c r="C379" s="381"/>
      <c r="D379" s="381"/>
      <c r="E379" s="381"/>
      <c r="F379" s="381"/>
      <c r="G379" s="381"/>
      <c r="H379" s="381"/>
      <c r="I379" s="381"/>
      <c r="J379" s="381"/>
      <c r="K379" s="381"/>
      <c r="L379" s="381"/>
      <c r="M379" s="381"/>
      <c r="N379" s="381"/>
      <c r="O379" s="381"/>
      <c r="P379" s="381"/>
      <c r="Q379" s="381"/>
      <c r="R379" s="381"/>
    </row>
    <row r="380" spans="1:18">
      <c r="A380" s="14"/>
      <c r="B380" s="14"/>
      <c r="C380" s="381"/>
      <c r="D380" s="381"/>
      <c r="E380" s="381"/>
      <c r="F380" s="381"/>
      <c r="G380" s="381"/>
      <c r="H380" s="381"/>
      <c r="I380" s="381"/>
      <c r="J380" s="381"/>
      <c r="K380" s="381"/>
      <c r="L380" s="381"/>
      <c r="M380" s="381"/>
      <c r="N380" s="381"/>
      <c r="O380" s="381"/>
      <c r="P380" s="381"/>
      <c r="Q380" s="381"/>
      <c r="R380" s="381"/>
    </row>
    <row r="381" spans="1:18">
      <c r="A381" s="14"/>
      <c r="B381" s="14"/>
      <c r="C381" s="381"/>
      <c r="D381" s="381"/>
      <c r="E381" s="381"/>
      <c r="F381" s="381"/>
      <c r="G381" s="381"/>
      <c r="H381" s="381"/>
      <c r="I381" s="381"/>
      <c r="J381" s="381"/>
      <c r="K381" s="381"/>
      <c r="L381" s="381"/>
      <c r="M381" s="381"/>
      <c r="N381" s="381"/>
      <c r="O381" s="381"/>
      <c r="P381" s="381"/>
      <c r="Q381" s="381"/>
      <c r="R381" s="381"/>
    </row>
    <row r="382" spans="1:18">
      <c r="A382" s="14"/>
      <c r="B382" s="14"/>
      <c r="C382" s="381"/>
      <c r="D382" s="381"/>
      <c r="E382" s="381"/>
      <c r="F382" s="381"/>
      <c r="G382" s="381"/>
      <c r="H382" s="381"/>
      <c r="I382" s="381"/>
      <c r="J382" s="381"/>
      <c r="K382" s="381"/>
      <c r="L382" s="381"/>
      <c r="M382" s="381"/>
      <c r="N382" s="381"/>
      <c r="O382" s="381"/>
      <c r="P382" s="381"/>
      <c r="Q382" s="381"/>
      <c r="R382" s="381"/>
    </row>
    <row r="383" spans="1:18">
      <c r="A383" s="14"/>
      <c r="B383" s="14"/>
      <c r="C383" s="381"/>
      <c r="D383" s="381"/>
      <c r="E383" s="381"/>
      <c r="F383" s="381"/>
      <c r="G383" s="381"/>
      <c r="H383" s="381"/>
      <c r="I383" s="381"/>
      <c r="J383" s="381"/>
      <c r="K383" s="381"/>
      <c r="L383" s="381"/>
      <c r="M383" s="381"/>
      <c r="N383" s="381"/>
      <c r="O383" s="381"/>
      <c r="P383" s="381"/>
      <c r="Q383" s="381"/>
      <c r="R383" s="381"/>
    </row>
    <row r="384" spans="1:18">
      <c r="A384" s="14"/>
      <c r="B384" s="14"/>
      <c r="C384" s="381"/>
      <c r="D384" s="381"/>
      <c r="E384" s="381"/>
      <c r="F384" s="381"/>
      <c r="G384" s="381"/>
      <c r="H384" s="381"/>
      <c r="I384" s="381"/>
      <c r="J384" s="381"/>
      <c r="K384" s="381"/>
      <c r="L384" s="381"/>
      <c r="M384" s="381"/>
      <c r="N384" s="381"/>
      <c r="O384" s="381"/>
      <c r="P384" s="381"/>
      <c r="Q384" s="381"/>
      <c r="R384" s="381"/>
    </row>
    <row r="385" spans="1:18">
      <c r="A385" s="14"/>
      <c r="B385" s="14"/>
      <c r="C385" s="381"/>
      <c r="D385" s="381"/>
      <c r="E385" s="381"/>
      <c r="F385" s="381"/>
      <c r="G385" s="381"/>
      <c r="H385" s="381"/>
      <c r="I385" s="381"/>
      <c r="J385" s="381"/>
      <c r="K385" s="381"/>
      <c r="L385" s="381"/>
      <c r="M385" s="381"/>
      <c r="N385" s="381"/>
      <c r="O385" s="381"/>
      <c r="P385" s="381"/>
      <c r="Q385" s="381"/>
      <c r="R385" s="381"/>
    </row>
    <row r="386" spans="1:18">
      <c r="A386" s="14"/>
      <c r="B386" s="14"/>
      <c r="C386" s="381"/>
      <c r="D386" s="381"/>
      <c r="E386" s="381"/>
      <c r="F386" s="381"/>
      <c r="G386" s="381"/>
      <c r="H386" s="381"/>
      <c r="I386" s="381"/>
      <c r="J386" s="381"/>
      <c r="K386" s="381"/>
      <c r="L386" s="381"/>
      <c r="M386" s="381"/>
      <c r="N386" s="381"/>
      <c r="O386" s="381"/>
      <c r="P386" s="381"/>
      <c r="Q386" s="381"/>
      <c r="R386" s="381"/>
    </row>
    <row r="387" spans="1:18">
      <c r="A387" s="14"/>
      <c r="B387" s="14"/>
      <c r="C387" s="381"/>
      <c r="D387" s="381"/>
      <c r="E387" s="381"/>
      <c r="F387" s="381"/>
      <c r="G387" s="381"/>
      <c r="H387" s="381"/>
      <c r="I387" s="381"/>
      <c r="J387" s="381"/>
      <c r="K387" s="381"/>
      <c r="L387" s="381"/>
      <c r="M387" s="381"/>
      <c r="N387" s="381"/>
      <c r="O387" s="381"/>
      <c r="P387" s="381"/>
      <c r="Q387" s="381"/>
      <c r="R387" s="381"/>
    </row>
    <row r="388" spans="1:18">
      <c r="A388" s="14"/>
      <c r="B388" s="14"/>
      <c r="C388" s="381"/>
      <c r="D388" s="381"/>
      <c r="E388" s="381"/>
      <c r="F388" s="381"/>
      <c r="G388" s="381"/>
      <c r="H388" s="381"/>
      <c r="I388" s="381"/>
      <c r="J388" s="381"/>
      <c r="K388" s="381"/>
      <c r="L388" s="381"/>
      <c r="M388" s="381"/>
      <c r="N388" s="381"/>
      <c r="O388" s="381"/>
      <c r="P388" s="381"/>
      <c r="Q388" s="381"/>
      <c r="R388" s="381"/>
    </row>
    <row r="389" spans="1:18">
      <c r="A389" s="14"/>
      <c r="B389" s="14"/>
      <c r="C389" s="381"/>
      <c r="D389" s="381"/>
      <c r="E389" s="381"/>
      <c r="F389" s="381"/>
      <c r="G389" s="381"/>
      <c r="H389" s="381"/>
      <c r="I389" s="381"/>
      <c r="J389" s="381"/>
      <c r="K389" s="381"/>
      <c r="L389" s="381"/>
      <c r="M389" s="381"/>
      <c r="N389" s="381"/>
      <c r="O389" s="381"/>
      <c r="P389" s="381"/>
      <c r="Q389" s="381"/>
      <c r="R389" s="381"/>
    </row>
    <row r="390" spans="1:18">
      <c r="A390" s="14"/>
      <c r="B390" s="14"/>
      <c r="C390" s="381"/>
      <c r="D390" s="381"/>
      <c r="E390" s="381"/>
      <c r="F390" s="381"/>
      <c r="G390" s="381"/>
      <c r="H390" s="381"/>
      <c r="I390" s="381"/>
      <c r="J390" s="381"/>
      <c r="K390" s="381"/>
      <c r="L390" s="381"/>
      <c r="M390" s="381"/>
      <c r="N390" s="381"/>
      <c r="O390" s="381"/>
      <c r="P390" s="381"/>
      <c r="Q390" s="381"/>
      <c r="R390" s="381"/>
    </row>
    <row r="391" spans="1:18">
      <c r="A391" s="14"/>
      <c r="B391" s="14"/>
      <c r="C391" s="381"/>
      <c r="D391" s="381"/>
      <c r="E391" s="381"/>
      <c r="F391" s="381"/>
      <c r="G391" s="381"/>
      <c r="H391" s="381"/>
      <c r="I391" s="381"/>
      <c r="J391" s="381"/>
      <c r="K391" s="381"/>
      <c r="L391" s="381"/>
      <c r="M391" s="381"/>
      <c r="N391" s="381"/>
      <c r="O391" s="381"/>
      <c r="P391" s="381"/>
      <c r="Q391" s="381"/>
      <c r="R391" s="381"/>
    </row>
    <row r="392" spans="1:18">
      <c r="A392" s="14"/>
      <c r="B392" s="14"/>
      <c r="C392" s="381"/>
      <c r="D392" s="381"/>
      <c r="E392" s="381"/>
      <c r="F392" s="381"/>
      <c r="G392" s="381"/>
      <c r="H392" s="381"/>
      <c r="I392" s="381"/>
      <c r="J392" s="381"/>
      <c r="K392" s="381"/>
      <c r="L392" s="381"/>
      <c r="M392" s="381"/>
      <c r="N392" s="381"/>
      <c r="O392" s="381"/>
      <c r="P392" s="381"/>
      <c r="Q392" s="381"/>
      <c r="R392" s="381"/>
    </row>
    <row r="393" spans="1:18">
      <c r="A393" s="14"/>
      <c r="B393" s="14"/>
      <c r="C393" s="381"/>
      <c r="D393" s="381"/>
      <c r="E393" s="381"/>
      <c r="F393" s="381"/>
      <c r="G393" s="381"/>
      <c r="H393" s="381"/>
      <c r="I393" s="381"/>
      <c r="J393" s="381"/>
      <c r="K393" s="381"/>
      <c r="L393" s="381"/>
      <c r="M393" s="381"/>
      <c r="N393" s="381"/>
      <c r="O393" s="381"/>
      <c r="P393" s="381"/>
      <c r="Q393" s="381"/>
      <c r="R393" s="381"/>
    </row>
    <row r="394" spans="1:18">
      <c r="A394" s="14"/>
      <c r="B394" s="14"/>
      <c r="C394" s="381"/>
      <c r="D394" s="381"/>
      <c r="E394" s="381"/>
      <c r="F394" s="381"/>
      <c r="G394" s="381"/>
      <c r="H394" s="381"/>
      <c r="I394" s="381"/>
      <c r="J394" s="381"/>
      <c r="K394" s="381"/>
      <c r="L394" s="381"/>
      <c r="M394" s="381"/>
      <c r="N394" s="381"/>
      <c r="O394" s="381"/>
      <c r="P394" s="381"/>
      <c r="Q394" s="381"/>
      <c r="R394" s="381"/>
    </row>
    <row r="395" spans="1:18">
      <c r="A395" s="14"/>
      <c r="B395" s="14"/>
      <c r="C395" s="381"/>
      <c r="D395" s="381"/>
      <c r="E395" s="381"/>
      <c r="F395" s="381"/>
      <c r="G395" s="381"/>
      <c r="H395" s="381"/>
      <c r="I395" s="381"/>
      <c r="J395" s="381"/>
      <c r="K395" s="381"/>
      <c r="L395" s="381"/>
      <c r="M395" s="381"/>
      <c r="N395" s="381"/>
      <c r="O395" s="381"/>
      <c r="P395" s="381"/>
      <c r="Q395" s="381"/>
      <c r="R395" s="381"/>
    </row>
    <row r="396" spans="1:18">
      <c r="A396" s="14"/>
      <c r="B396" s="14"/>
      <c r="C396" s="381"/>
      <c r="D396" s="381"/>
      <c r="E396" s="381"/>
      <c r="F396" s="381"/>
      <c r="G396" s="381"/>
      <c r="H396" s="381"/>
      <c r="I396" s="381"/>
      <c r="J396" s="381"/>
      <c r="K396" s="381"/>
      <c r="L396" s="381"/>
      <c r="M396" s="381"/>
      <c r="N396" s="381"/>
      <c r="O396" s="381"/>
      <c r="P396" s="381"/>
      <c r="Q396" s="381"/>
      <c r="R396" s="381"/>
    </row>
    <row r="397" spans="1:18">
      <c r="A397" s="14"/>
      <c r="B397" s="14"/>
      <c r="C397" s="381"/>
      <c r="D397" s="381"/>
      <c r="E397" s="381"/>
      <c r="F397" s="381"/>
      <c r="G397" s="381"/>
      <c r="H397" s="381"/>
      <c r="I397" s="381"/>
      <c r="J397" s="381"/>
      <c r="K397" s="381"/>
      <c r="L397" s="381"/>
      <c r="M397" s="381"/>
      <c r="N397" s="381"/>
      <c r="O397" s="381"/>
      <c r="P397" s="381"/>
      <c r="Q397" s="381"/>
      <c r="R397" s="381"/>
    </row>
    <row r="398" spans="1:18">
      <c r="A398" s="14"/>
      <c r="B398" s="14"/>
      <c r="C398" s="381"/>
      <c r="D398" s="381"/>
      <c r="E398" s="381"/>
      <c r="F398" s="381"/>
      <c r="G398" s="381"/>
      <c r="H398" s="381"/>
      <c r="I398" s="381"/>
      <c r="J398" s="381"/>
      <c r="K398" s="381"/>
      <c r="L398" s="381"/>
      <c r="M398" s="381"/>
      <c r="N398" s="381"/>
      <c r="O398" s="381"/>
      <c r="P398" s="381"/>
      <c r="Q398" s="381"/>
      <c r="R398" s="381"/>
    </row>
    <row r="399" spans="1:18">
      <c r="A399" s="14"/>
      <c r="B399" s="14"/>
      <c r="C399" s="381"/>
      <c r="D399" s="381"/>
      <c r="E399" s="381"/>
      <c r="F399" s="381"/>
      <c r="G399" s="381"/>
      <c r="H399" s="381"/>
      <c r="I399" s="381"/>
      <c r="J399" s="381"/>
      <c r="K399" s="381"/>
      <c r="L399" s="381"/>
      <c r="M399" s="381"/>
      <c r="N399" s="381"/>
      <c r="O399" s="381"/>
      <c r="P399" s="381"/>
      <c r="Q399" s="381"/>
      <c r="R399" s="381"/>
    </row>
    <row r="400" spans="1:18">
      <c r="A400" s="14"/>
      <c r="B400" s="14"/>
      <c r="C400" s="381"/>
      <c r="D400" s="381"/>
      <c r="E400" s="381"/>
      <c r="F400" s="381"/>
      <c r="G400" s="381"/>
      <c r="H400" s="381"/>
      <c r="I400" s="381"/>
      <c r="J400" s="381"/>
      <c r="K400" s="381"/>
      <c r="L400" s="381"/>
      <c r="M400" s="381"/>
      <c r="N400" s="381"/>
      <c r="O400" s="381"/>
      <c r="P400" s="381"/>
      <c r="Q400" s="381"/>
      <c r="R400" s="381"/>
    </row>
    <row r="401" spans="1:18">
      <c r="A401" s="14"/>
      <c r="B401" s="14"/>
      <c r="C401" s="381"/>
      <c r="D401" s="381"/>
      <c r="E401" s="381"/>
      <c r="F401" s="381"/>
      <c r="G401" s="381"/>
      <c r="H401" s="381"/>
      <c r="I401" s="381"/>
      <c r="J401" s="381"/>
      <c r="K401" s="381"/>
      <c r="L401" s="381"/>
      <c r="M401" s="381"/>
      <c r="N401" s="381"/>
      <c r="O401" s="381"/>
      <c r="P401" s="381"/>
      <c r="Q401" s="381"/>
      <c r="R401" s="381"/>
    </row>
    <row r="402" spans="1:18">
      <c r="A402" s="14"/>
      <c r="B402" s="14"/>
      <c r="C402" s="381"/>
      <c r="D402" s="381"/>
      <c r="E402" s="381"/>
      <c r="F402" s="381"/>
      <c r="G402" s="381"/>
      <c r="H402" s="381"/>
      <c r="I402" s="381"/>
      <c r="J402" s="381"/>
      <c r="K402" s="381"/>
      <c r="L402" s="381"/>
      <c r="M402" s="381"/>
      <c r="N402" s="381"/>
      <c r="O402" s="381"/>
      <c r="P402" s="381"/>
      <c r="Q402" s="381"/>
      <c r="R402" s="381"/>
    </row>
    <row r="403" spans="1:18">
      <c r="A403" s="14"/>
      <c r="B403" s="14"/>
      <c r="C403" s="381"/>
      <c r="D403" s="381"/>
      <c r="E403" s="381"/>
      <c r="F403" s="381"/>
      <c r="G403" s="381"/>
      <c r="H403" s="381"/>
      <c r="I403" s="381"/>
      <c r="J403" s="381"/>
      <c r="K403" s="381"/>
      <c r="L403" s="381"/>
      <c r="M403" s="381"/>
      <c r="N403" s="381"/>
      <c r="O403" s="381"/>
      <c r="P403" s="381"/>
      <c r="Q403" s="381"/>
      <c r="R403" s="381"/>
    </row>
    <row r="404" spans="1:18">
      <c r="A404" s="14"/>
      <c r="B404" s="14"/>
      <c r="C404" s="381"/>
      <c r="D404" s="381"/>
      <c r="E404" s="381"/>
      <c r="F404" s="381"/>
      <c r="G404" s="381"/>
      <c r="H404" s="381"/>
      <c r="I404" s="381"/>
      <c r="J404" s="381"/>
      <c r="K404" s="381"/>
      <c r="L404" s="381"/>
      <c r="M404" s="381"/>
      <c r="N404" s="381"/>
      <c r="O404" s="381"/>
      <c r="P404" s="381"/>
      <c r="Q404" s="381"/>
      <c r="R404" s="381"/>
    </row>
    <row r="405" spans="1:18">
      <c r="A405" s="14"/>
      <c r="B405" s="14"/>
      <c r="C405" s="381"/>
      <c r="D405" s="381"/>
      <c r="E405" s="381"/>
      <c r="F405" s="381"/>
      <c r="G405" s="381"/>
      <c r="H405" s="381"/>
      <c r="I405" s="381"/>
      <c r="J405" s="381"/>
      <c r="K405" s="381"/>
      <c r="L405" s="381"/>
      <c r="M405" s="381"/>
      <c r="N405" s="381"/>
      <c r="O405" s="381"/>
      <c r="P405" s="381"/>
      <c r="Q405" s="381"/>
      <c r="R405" s="381"/>
    </row>
    <row r="406" spans="1:18">
      <c r="A406" s="14"/>
      <c r="B406" s="14"/>
      <c r="C406" s="381"/>
      <c r="D406" s="381"/>
      <c r="E406" s="381"/>
      <c r="F406" s="381"/>
      <c r="G406" s="381"/>
      <c r="H406" s="381"/>
      <c r="I406" s="381"/>
      <c r="J406" s="381"/>
      <c r="K406" s="381"/>
      <c r="L406" s="381"/>
      <c r="M406" s="381"/>
      <c r="N406" s="381"/>
      <c r="O406" s="381"/>
      <c r="P406" s="381"/>
      <c r="Q406" s="381"/>
      <c r="R406" s="381"/>
    </row>
    <row r="407" spans="1:18">
      <c r="A407" s="14"/>
      <c r="B407" s="14"/>
      <c r="C407" s="381"/>
      <c r="D407" s="381"/>
      <c r="E407" s="381"/>
      <c r="F407" s="381"/>
      <c r="G407" s="381"/>
      <c r="H407" s="381"/>
      <c r="I407" s="381"/>
      <c r="J407" s="381"/>
      <c r="K407" s="381"/>
      <c r="L407" s="381"/>
      <c r="M407" s="381"/>
      <c r="N407" s="381"/>
      <c r="O407" s="381"/>
      <c r="P407" s="381"/>
      <c r="Q407" s="381"/>
      <c r="R407" s="381"/>
    </row>
    <row r="408" spans="1:18">
      <c r="A408" s="14"/>
      <c r="B408" s="14"/>
      <c r="C408" s="381"/>
      <c r="D408" s="381"/>
      <c r="E408" s="381"/>
      <c r="F408" s="381"/>
      <c r="G408" s="381"/>
      <c r="H408" s="381"/>
      <c r="I408" s="381"/>
      <c r="J408" s="381"/>
      <c r="K408" s="381"/>
      <c r="L408" s="381"/>
      <c r="M408" s="381"/>
      <c r="N408" s="381"/>
      <c r="O408" s="381"/>
      <c r="P408" s="381"/>
      <c r="Q408" s="381"/>
      <c r="R408" s="381"/>
    </row>
    <row r="409" spans="1:18">
      <c r="A409" s="14"/>
      <c r="B409" s="14"/>
      <c r="C409" s="381"/>
      <c r="D409" s="381"/>
      <c r="E409" s="381"/>
      <c r="F409" s="381"/>
      <c r="G409" s="381"/>
      <c r="H409" s="381"/>
      <c r="I409" s="381"/>
      <c r="J409" s="381"/>
      <c r="K409" s="381"/>
      <c r="L409" s="381"/>
      <c r="M409" s="381"/>
      <c r="N409" s="381"/>
      <c r="O409" s="381"/>
      <c r="P409" s="381"/>
      <c r="Q409" s="381"/>
      <c r="R409" s="381"/>
    </row>
    <row r="410" spans="1:18">
      <c r="A410" s="14"/>
      <c r="B410" s="14"/>
      <c r="C410" s="381"/>
      <c r="D410" s="381"/>
      <c r="E410" s="381"/>
      <c r="F410" s="381"/>
      <c r="G410" s="381"/>
      <c r="H410" s="381"/>
      <c r="I410" s="381"/>
      <c r="J410" s="381"/>
      <c r="K410" s="381"/>
      <c r="L410" s="381"/>
      <c r="M410" s="381"/>
      <c r="N410" s="381"/>
      <c r="O410" s="381"/>
      <c r="P410" s="381"/>
      <c r="Q410" s="381"/>
      <c r="R410" s="381"/>
    </row>
    <row r="411" spans="1:18">
      <c r="A411" s="14"/>
      <c r="B411" s="14"/>
      <c r="C411" s="381"/>
      <c r="D411" s="381"/>
      <c r="E411" s="381"/>
      <c r="F411" s="381"/>
      <c r="G411" s="381"/>
      <c r="H411" s="381"/>
      <c r="I411" s="381"/>
      <c r="J411" s="381"/>
      <c r="K411" s="381"/>
      <c r="L411" s="381"/>
      <c r="M411" s="381"/>
      <c r="N411" s="381"/>
      <c r="O411" s="381"/>
      <c r="P411" s="381"/>
      <c r="Q411" s="381"/>
      <c r="R411" s="381"/>
    </row>
    <row r="412" spans="1:18">
      <c r="A412" s="14"/>
      <c r="B412" s="14"/>
      <c r="C412" s="381"/>
      <c r="D412" s="381"/>
      <c r="E412" s="381"/>
      <c r="F412" s="381"/>
      <c r="G412" s="381"/>
      <c r="H412" s="381"/>
      <c r="I412" s="381"/>
      <c r="J412" s="381"/>
      <c r="K412" s="381"/>
      <c r="L412" s="381"/>
      <c r="M412" s="381"/>
      <c r="N412" s="381"/>
      <c r="O412" s="381"/>
      <c r="P412" s="381"/>
      <c r="Q412" s="381"/>
      <c r="R412" s="381"/>
    </row>
    <row r="413" spans="1:18">
      <c r="A413" s="14"/>
      <c r="B413" s="14"/>
      <c r="C413" s="381"/>
      <c r="D413" s="381"/>
      <c r="E413" s="381"/>
      <c r="F413" s="381"/>
      <c r="G413" s="381"/>
      <c r="H413" s="381"/>
      <c r="I413" s="381"/>
      <c r="J413" s="381"/>
      <c r="K413" s="381"/>
      <c r="L413" s="381"/>
      <c r="M413" s="381"/>
      <c r="N413" s="381"/>
      <c r="O413" s="381"/>
      <c r="P413" s="381"/>
      <c r="Q413" s="381"/>
      <c r="R413" s="381"/>
    </row>
    <row r="414" spans="1:18">
      <c r="A414" s="14"/>
      <c r="B414" s="14"/>
      <c r="C414" s="381"/>
      <c r="D414" s="381"/>
      <c r="E414" s="381"/>
      <c r="F414" s="381"/>
      <c r="G414" s="381"/>
      <c r="H414" s="381"/>
      <c r="I414" s="381"/>
      <c r="J414" s="381"/>
      <c r="K414" s="381"/>
      <c r="L414" s="381"/>
      <c r="M414" s="381"/>
      <c r="N414" s="381"/>
      <c r="O414" s="381"/>
      <c r="P414" s="381"/>
      <c r="Q414" s="381"/>
      <c r="R414" s="381"/>
    </row>
    <row r="415" spans="1:18">
      <c r="A415" s="14"/>
      <c r="B415" s="14"/>
      <c r="C415" s="381"/>
      <c r="D415" s="381"/>
      <c r="E415" s="381"/>
      <c r="F415" s="381"/>
      <c r="G415" s="381"/>
      <c r="H415" s="381"/>
      <c r="I415" s="381"/>
      <c r="J415" s="381"/>
      <c r="K415" s="381"/>
      <c r="L415" s="381"/>
      <c r="M415" s="381"/>
      <c r="N415" s="381"/>
      <c r="O415" s="381"/>
      <c r="P415" s="381"/>
      <c r="Q415" s="381"/>
      <c r="R415" s="381"/>
    </row>
    <row r="416" spans="1:18">
      <c r="A416" s="14"/>
      <c r="B416" s="14"/>
      <c r="C416" s="381"/>
      <c r="D416" s="381"/>
      <c r="E416" s="381"/>
      <c r="F416" s="381"/>
      <c r="G416" s="381"/>
      <c r="H416" s="381"/>
      <c r="I416" s="381"/>
      <c r="J416" s="381"/>
      <c r="K416" s="381"/>
      <c r="L416" s="381"/>
      <c r="M416" s="381"/>
      <c r="N416" s="381"/>
      <c r="O416" s="381"/>
      <c r="P416" s="381"/>
      <c r="Q416" s="381"/>
      <c r="R416" s="381"/>
    </row>
    <row r="417" spans="1:18">
      <c r="A417" s="14"/>
      <c r="B417" s="14"/>
      <c r="C417" s="381"/>
      <c r="D417" s="381"/>
      <c r="E417" s="381"/>
      <c r="F417" s="381"/>
      <c r="G417" s="381"/>
      <c r="H417" s="381"/>
      <c r="I417" s="381"/>
      <c r="J417" s="381"/>
      <c r="K417" s="381"/>
      <c r="L417" s="381"/>
      <c r="M417" s="381"/>
      <c r="N417" s="381"/>
      <c r="O417" s="381"/>
      <c r="P417" s="381"/>
      <c r="Q417" s="381"/>
      <c r="R417" s="381"/>
    </row>
    <row r="418" spans="1:18">
      <c r="A418" s="14"/>
      <c r="B418" s="14"/>
      <c r="C418" s="381"/>
      <c r="D418" s="381"/>
      <c r="E418" s="381"/>
      <c r="F418" s="381"/>
      <c r="G418" s="381"/>
      <c r="H418" s="381"/>
      <c r="I418" s="381"/>
      <c r="J418" s="381"/>
      <c r="K418" s="381"/>
      <c r="L418" s="381"/>
      <c r="M418" s="381"/>
      <c r="N418" s="381"/>
      <c r="O418" s="381"/>
      <c r="P418" s="381"/>
      <c r="Q418" s="381"/>
      <c r="R418" s="381"/>
    </row>
    <row r="419" spans="1:18">
      <c r="A419" s="14"/>
      <c r="B419" s="14"/>
      <c r="C419" s="381"/>
      <c r="D419" s="381"/>
      <c r="E419" s="381"/>
      <c r="F419" s="381"/>
      <c r="G419" s="381"/>
      <c r="H419" s="381"/>
      <c r="I419" s="381"/>
      <c r="J419" s="381"/>
      <c r="K419" s="381"/>
      <c r="L419" s="381"/>
      <c r="M419" s="381"/>
      <c r="N419" s="381"/>
      <c r="O419" s="381"/>
      <c r="P419" s="381"/>
      <c r="Q419" s="381"/>
      <c r="R419" s="381"/>
    </row>
    <row r="420" spans="1:18">
      <c r="A420" s="14"/>
      <c r="B420" s="14"/>
      <c r="C420" s="381"/>
      <c r="D420" s="381"/>
      <c r="E420" s="381"/>
      <c r="F420" s="381"/>
      <c r="G420" s="381"/>
      <c r="H420" s="381"/>
      <c r="I420" s="381"/>
      <c r="J420" s="381"/>
      <c r="K420" s="381"/>
      <c r="L420" s="381"/>
      <c r="M420" s="381"/>
      <c r="N420" s="381"/>
      <c r="O420" s="381"/>
      <c r="P420" s="381"/>
      <c r="Q420" s="381"/>
      <c r="R420" s="381"/>
    </row>
    <row r="421" spans="1:18">
      <c r="A421" s="14"/>
      <c r="B421" s="14"/>
      <c r="C421" s="381"/>
      <c r="D421" s="381"/>
      <c r="E421" s="381"/>
      <c r="F421" s="381"/>
      <c r="G421" s="381"/>
      <c r="H421" s="381"/>
      <c r="I421" s="381"/>
      <c r="J421" s="381"/>
      <c r="K421" s="381"/>
      <c r="L421" s="381"/>
      <c r="M421" s="381"/>
      <c r="N421" s="381"/>
      <c r="O421" s="381"/>
      <c r="P421" s="381"/>
      <c r="Q421" s="381"/>
      <c r="R421" s="381"/>
    </row>
    <row r="422" spans="1:18">
      <c r="A422" s="14"/>
      <c r="B422" s="14"/>
      <c r="C422" s="381"/>
      <c r="D422" s="381"/>
      <c r="E422" s="381"/>
      <c r="F422" s="381"/>
      <c r="G422" s="381"/>
      <c r="H422" s="381"/>
      <c r="I422" s="381"/>
      <c r="J422" s="381"/>
      <c r="K422" s="381"/>
      <c r="L422" s="381"/>
      <c r="M422" s="381"/>
      <c r="N422" s="381"/>
      <c r="O422" s="381"/>
      <c r="P422" s="381"/>
      <c r="Q422" s="381"/>
      <c r="R422" s="381"/>
    </row>
    <row r="423" spans="1:18">
      <c r="A423" s="14"/>
      <c r="B423" s="14"/>
      <c r="C423" s="381"/>
      <c r="D423" s="381"/>
      <c r="E423" s="381"/>
      <c r="F423" s="381"/>
      <c r="G423" s="381"/>
      <c r="H423" s="381"/>
      <c r="I423" s="381"/>
      <c r="J423" s="381"/>
      <c r="K423" s="381"/>
      <c r="L423" s="381"/>
      <c r="M423" s="381"/>
      <c r="N423" s="381"/>
      <c r="O423" s="381"/>
      <c r="P423" s="381"/>
      <c r="Q423" s="381"/>
      <c r="R423" s="381"/>
    </row>
    <row r="424" spans="1:18">
      <c r="A424" s="14"/>
      <c r="B424" s="14"/>
      <c r="C424" s="381"/>
      <c r="D424" s="381"/>
      <c r="E424" s="381"/>
      <c r="F424" s="381"/>
      <c r="G424" s="381"/>
      <c r="H424" s="381"/>
      <c r="I424" s="381"/>
      <c r="J424" s="381"/>
      <c r="K424" s="381"/>
      <c r="L424" s="381"/>
      <c r="M424" s="381"/>
      <c r="N424" s="381"/>
      <c r="O424" s="381"/>
      <c r="P424" s="381"/>
      <c r="Q424" s="381"/>
      <c r="R424" s="381"/>
    </row>
    <row r="425" spans="1:18">
      <c r="A425" s="14"/>
      <c r="B425" s="14"/>
      <c r="C425" s="381"/>
      <c r="D425" s="381"/>
      <c r="E425" s="381"/>
      <c r="F425" s="381"/>
      <c r="G425" s="381"/>
      <c r="H425" s="381"/>
      <c r="I425" s="381"/>
      <c r="J425" s="381"/>
      <c r="K425" s="381"/>
      <c r="L425" s="381"/>
      <c r="M425" s="381"/>
      <c r="N425" s="381"/>
      <c r="O425" s="381"/>
      <c r="P425" s="381"/>
      <c r="Q425" s="381"/>
      <c r="R425" s="381"/>
    </row>
    <row r="426" spans="1:18">
      <c r="A426" s="14"/>
      <c r="B426" s="14"/>
      <c r="C426" s="381"/>
      <c r="D426" s="381"/>
      <c r="E426" s="381"/>
      <c r="F426" s="381"/>
      <c r="G426" s="381"/>
      <c r="H426" s="381"/>
      <c r="I426" s="381"/>
      <c r="J426" s="381"/>
      <c r="K426" s="381"/>
      <c r="L426" s="381"/>
      <c r="M426" s="381"/>
      <c r="N426" s="381"/>
      <c r="O426" s="381"/>
      <c r="P426" s="381"/>
      <c r="Q426" s="381"/>
      <c r="R426" s="381"/>
    </row>
    <row r="427" spans="1:18">
      <c r="A427" s="14"/>
      <c r="B427" s="14"/>
      <c r="C427" s="381"/>
      <c r="D427" s="381"/>
      <c r="E427" s="381"/>
      <c r="F427" s="381"/>
      <c r="G427" s="381"/>
      <c r="H427" s="381"/>
      <c r="I427" s="381"/>
      <c r="J427" s="381"/>
      <c r="K427" s="381"/>
      <c r="L427" s="381"/>
      <c r="M427" s="381"/>
      <c r="N427" s="381"/>
      <c r="O427" s="381"/>
      <c r="P427" s="381"/>
      <c r="Q427" s="381"/>
      <c r="R427" s="381"/>
    </row>
    <row r="428" spans="1:18">
      <c r="A428" s="14"/>
      <c r="B428" s="14"/>
      <c r="C428" s="381"/>
      <c r="D428" s="381"/>
      <c r="E428" s="381"/>
      <c r="F428" s="381"/>
      <c r="G428" s="381"/>
      <c r="H428" s="381"/>
      <c r="I428" s="381"/>
      <c r="J428" s="381"/>
      <c r="K428" s="381"/>
      <c r="L428" s="381"/>
      <c r="M428" s="381"/>
      <c r="N428" s="381"/>
      <c r="O428" s="381"/>
      <c r="P428" s="381"/>
      <c r="Q428" s="381"/>
      <c r="R428" s="381"/>
    </row>
    <row r="429" spans="1:18">
      <c r="A429" s="14"/>
      <c r="B429" s="14"/>
      <c r="C429" s="381"/>
      <c r="D429" s="381"/>
      <c r="E429" s="381"/>
      <c r="F429" s="381"/>
      <c r="G429" s="381"/>
      <c r="H429" s="381"/>
      <c r="I429" s="381"/>
      <c r="J429" s="381"/>
      <c r="K429" s="381"/>
      <c r="L429" s="381"/>
      <c r="M429" s="381"/>
      <c r="N429" s="381"/>
      <c r="O429" s="381"/>
      <c r="P429" s="381"/>
      <c r="Q429" s="381"/>
      <c r="R429" s="381"/>
    </row>
    <row r="430" spans="1:18">
      <c r="A430" s="14"/>
      <c r="B430" s="14"/>
      <c r="C430" s="381"/>
      <c r="D430" s="381"/>
      <c r="E430" s="381"/>
      <c r="F430" s="381"/>
      <c r="G430" s="381"/>
      <c r="H430" s="381"/>
      <c r="I430" s="381"/>
      <c r="J430" s="381"/>
      <c r="K430" s="381"/>
      <c r="L430" s="381"/>
      <c r="M430" s="381"/>
      <c r="N430" s="381"/>
      <c r="O430" s="381"/>
      <c r="P430" s="381"/>
      <c r="Q430" s="381"/>
      <c r="R430" s="381"/>
    </row>
    <row r="431" spans="1:18">
      <c r="A431" s="14"/>
      <c r="B431" s="14"/>
      <c r="C431" s="381"/>
      <c r="D431" s="381"/>
      <c r="E431" s="381"/>
      <c r="F431" s="381"/>
      <c r="G431" s="381"/>
      <c r="H431" s="381"/>
      <c r="I431" s="381"/>
      <c r="J431" s="381"/>
      <c r="K431" s="381"/>
      <c r="L431" s="381"/>
      <c r="M431" s="381"/>
      <c r="N431" s="381"/>
      <c r="O431" s="381"/>
      <c r="P431" s="381"/>
      <c r="Q431" s="381"/>
      <c r="R431" s="381"/>
    </row>
    <row r="432" spans="1:18">
      <c r="A432" s="14"/>
      <c r="B432" s="14"/>
      <c r="C432" s="381"/>
      <c r="D432" s="381"/>
      <c r="E432" s="381"/>
      <c r="F432" s="381"/>
      <c r="G432" s="381"/>
      <c r="H432" s="381"/>
      <c r="I432" s="381"/>
      <c r="J432" s="381"/>
      <c r="K432" s="381"/>
      <c r="L432" s="381"/>
      <c r="M432" s="381"/>
      <c r="N432" s="381"/>
      <c r="O432" s="381"/>
      <c r="P432" s="381"/>
      <c r="Q432" s="381"/>
      <c r="R432" s="381"/>
    </row>
    <row r="433" spans="1:18">
      <c r="A433" s="14"/>
      <c r="B433" s="14"/>
      <c r="C433" s="381"/>
      <c r="D433" s="381"/>
      <c r="E433" s="381"/>
      <c r="F433" s="381"/>
      <c r="G433" s="381"/>
      <c r="H433" s="381"/>
      <c r="I433" s="381"/>
      <c r="J433" s="381"/>
      <c r="K433" s="381"/>
      <c r="L433" s="381"/>
      <c r="M433" s="381"/>
      <c r="N433" s="381"/>
      <c r="O433" s="381"/>
      <c r="P433" s="381"/>
      <c r="Q433" s="381"/>
      <c r="R433" s="381"/>
    </row>
    <row r="434" spans="1:18">
      <c r="A434" s="14"/>
      <c r="B434" s="14"/>
      <c r="C434" s="381"/>
      <c r="D434" s="381"/>
      <c r="E434" s="381"/>
      <c r="F434" s="381"/>
      <c r="G434" s="381"/>
      <c r="H434" s="381"/>
      <c r="I434" s="381"/>
      <c r="J434" s="381"/>
      <c r="K434" s="381"/>
      <c r="L434" s="381"/>
      <c r="M434" s="381"/>
      <c r="N434" s="381"/>
      <c r="O434" s="381"/>
      <c r="P434" s="381"/>
      <c r="Q434" s="381"/>
      <c r="R434" s="381"/>
    </row>
    <row r="435" spans="1:18">
      <c r="A435" s="14"/>
      <c r="B435" s="14"/>
      <c r="C435" s="381"/>
      <c r="D435" s="381"/>
      <c r="E435" s="381"/>
      <c r="F435" s="381"/>
      <c r="G435" s="381"/>
      <c r="H435" s="381"/>
      <c r="I435" s="381"/>
      <c r="J435" s="381"/>
      <c r="K435" s="381"/>
      <c r="L435" s="381"/>
      <c r="M435" s="381"/>
      <c r="N435" s="381"/>
      <c r="O435" s="381"/>
      <c r="P435" s="381"/>
      <c r="Q435" s="381"/>
      <c r="R435" s="381"/>
    </row>
    <row r="436" spans="1:18">
      <c r="A436" s="14"/>
      <c r="B436" s="14"/>
      <c r="C436" s="381"/>
      <c r="D436" s="381"/>
      <c r="E436" s="381"/>
      <c r="F436" s="381"/>
      <c r="G436" s="381"/>
      <c r="H436" s="381"/>
      <c r="I436" s="381"/>
      <c r="J436" s="381"/>
      <c r="K436" s="381"/>
      <c r="L436" s="381"/>
      <c r="M436" s="381"/>
      <c r="N436" s="381"/>
      <c r="O436" s="381"/>
      <c r="P436" s="381"/>
      <c r="Q436" s="381"/>
      <c r="R436" s="381"/>
    </row>
    <row r="437" spans="1:18">
      <c r="A437" s="14"/>
      <c r="B437" s="14"/>
      <c r="C437" s="381"/>
      <c r="D437" s="381"/>
      <c r="E437" s="381"/>
      <c r="F437" s="381"/>
      <c r="G437" s="381"/>
      <c r="H437" s="381"/>
      <c r="I437" s="381"/>
      <c r="J437" s="381"/>
      <c r="K437" s="381"/>
      <c r="L437" s="381"/>
      <c r="M437" s="381"/>
      <c r="N437" s="381"/>
      <c r="O437" s="381"/>
      <c r="P437" s="381"/>
      <c r="Q437" s="381"/>
      <c r="R437" s="381"/>
    </row>
    <row r="438" spans="1:18">
      <c r="A438" s="14"/>
      <c r="B438" s="14"/>
      <c r="C438" s="381"/>
      <c r="D438" s="381"/>
      <c r="E438" s="381"/>
      <c r="F438" s="381"/>
      <c r="G438" s="381"/>
      <c r="H438" s="381"/>
      <c r="I438" s="381"/>
      <c r="J438" s="381"/>
      <c r="K438" s="381"/>
      <c r="L438" s="381"/>
      <c r="M438" s="381"/>
      <c r="N438" s="381"/>
      <c r="O438" s="381"/>
      <c r="P438" s="381"/>
      <c r="Q438" s="381"/>
      <c r="R438" s="381"/>
    </row>
    <row r="439" spans="1:18">
      <c r="A439" s="14"/>
      <c r="B439" s="14"/>
      <c r="C439" s="381"/>
      <c r="D439" s="381"/>
      <c r="E439" s="381"/>
      <c r="F439" s="381"/>
      <c r="G439" s="381"/>
      <c r="H439" s="381"/>
      <c r="I439" s="381"/>
      <c r="J439" s="381"/>
      <c r="K439" s="381"/>
      <c r="L439" s="381"/>
      <c r="M439" s="381"/>
      <c r="N439" s="381"/>
      <c r="O439" s="381"/>
      <c r="P439" s="381"/>
      <c r="Q439" s="381"/>
      <c r="R439" s="381"/>
    </row>
    <row r="440" spans="1:18">
      <c r="A440" s="14"/>
      <c r="B440" s="14"/>
      <c r="C440" s="381"/>
      <c r="D440" s="381"/>
      <c r="E440" s="381"/>
      <c r="F440" s="381"/>
      <c r="G440" s="381"/>
      <c r="H440" s="381"/>
      <c r="I440" s="381"/>
      <c r="J440" s="381"/>
      <c r="K440" s="381"/>
      <c r="L440" s="381"/>
      <c r="M440" s="381"/>
      <c r="N440" s="381"/>
      <c r="O440" s="381"/>
      <c r="P440" s="381"/>
      <c r="Q440" s="381"/>
      <c r="R440" s="381"/>
    </row>
    <row r="441" spans="1:18">
      <c r="A441" s="14"/>
      <c r="B441" s="14"/>
      <c r="C441" s="381"/>
      <c r="D441" s="381"/>
      <c r="E441" s="381"/>
      <c r="F441" s="381"/>
      <c r="G441" s="381"/>
      <c r="H441" s="381"/>
      <c r="I441" s="381"/>
      <c r="J441" s="381"/>
      <c r="K441" s="381"/>
      <c r="L441" s="381"/>
      <c r="M441" s="381"/>
      <c r="N441" s="381"/>
      <c r="O441" s="381"/>
      <c r="P441" s="381"/>
      <c r="Q441" s="381"/>
      <c r="R441" s="381"/>
    </row>
    <row r="442" spans="1:18">
      <c r="A442" s="14"/>
      <c r="B442" s="14"/>
      <c r="C442" s="381"/>
      <c r="D442" s="381"/>
      <c r="E442" s="381"/>
      <c r="F442" s="381"/>
      <c r="G442" s="381"/>
      <c r="H442" s="381"/>
      <c r="I442" s="381"/>
      <c r="J442" s="381"/>
      <c r="K442" s="381"/>
      <c r="L442" s="381"/>
      <c r="M442" s="381"/>
      <c r="N442" s="381"/>
      <c r="O442" s="381"/>
      <c r="P442" s="381"/>
      <c r="Q442" s="381"/>
      <c r="R442" s="381"/>
    </row>
    <row r="443" spans="1:18">
      <c r="A443" s="14"/>
      <c r="B443" s="14"/>
      <c r="C443" s="381"/>
      <c r="D443" s="381"/>
      <c r="E443" s="381"/>
      <c r="F443" s="381"/>
      <c r="G443" s="381"/>
      <c r="H443" s="381"/>
      <c r="I443" s="381"/>
      <c r="J443" s="381"/>
      <c r="K443" s="381"/>
      <c r="L443" s="381"/>
      <c r="M443" s="381"/>
      <c r="N443" s="381"/>
      <c r="O443" s="381"/>
      <c r="P443" s="381"/>
      <c r="Q443" s="381"/>
      <c r="R443" s="381"/>
    </row>
    <row r="444" spans="1:18">
      <c r="A444" s="14"/>
      <c r="B444" s="14"/>
      <c r="C444" s="381"/>
      <c r="D444" s="381"/>
      <c r="E444" s="381"/>
      <c r="F444" s="381"/>
      <c r="G444" s="381"/>
      <c r="H444" s="381"/>
      <c r="I444" s="381"/>
      <c r="J444" s="381"/>
      <c r="K444" s="381"/>
      <c r="L444" s="381"/>
      <c r="M444" s="381"/>
      <c r="N444" s="381"/>
      <c r="O444" s="381"/>
      <c r="P444" s="381"/>
      <c r="Q444" s="381"/>
      <c r="R444" s="381"/>
    </row>
    <row r="445" spans="1:18">
      <c r="A445" s="14"/>
      <c r="B445" s="14"/>
      <c r="C445" s="381"/>
      <c r="D445" s="381"/>
      <c r="E445" s="381"/>
      <c r="F445" s="381"/>
      <c r="G445" s="381"/>
      <c r="H445" s="381"/>
      <c r="I445" s="381"/>
      <c r="J445" s="381"/>
      <c r="K445" s="381"/>
      <c r="L445" s="381"/>
      <c r="M445" s="381"/>
      <c r="N445" s="381"/>
      <c r="O445" s="381"/>
      <c r="P445" s="381"/>
      <c r="Q445" s="381"/>
      <c r="R445" s="381"/>
    </row>
    <row r="446" spans="1:18">
      <c r="A446" s="14"/>
      <c r="B446" s="14"/>
      <c r="C446" s="381"/>
      <c r="D446" s="381"/>
      <c r="E446" s="381"/>
      <c r="F446" s="381"/>
      <c r="G446" s="381"/>
      <c r="H446" s="381"/>
      <c r="I446" s="381"/>
      <c r="J446" s="381"/>
      <c r="K446" s="381"/>
      <c r="L446" s="381"/>
      <c r="M446" s="381"/>
      <c r="N446" s="381"/>
      <c r="O446" s="381"/>
      <c r="P446" s="381"/>
      <c r="Q446" s="381"/>
      <c r="R446" s="381"/>
    </row>
    <row r="447" spans="1:18">
      <c r="A447" s="14"/>
      <c r="B447" s="14"/>
      <c r="C447" s="381"/>
      <c r="D447" s="381"/>
      <c r="E447" s="381"/>
      <c r="F447" s="381"/>
      <c r="G447" s="381"/>
      <c r="H447" s="381"/>
      <c r="I447" s="381"/>
      <c r="J447" s="381"/>
      <c r="K447" s="381"/>
      <c r="L447" s="381"/>
      <c r="M447" s="381"/>
      <c r="N447" s="381"/>
      <c r="O447" s="381"/>
      <c r="P447" s="381"/>
      <c r="Q447" s="381"/>
      <c r="R447" s="381"/>
    </row>
    <row r="448" spans="1:18">
      <c r="A448" s="14"/>
      <c r="B448" s="14"/>
      <c r="C448" s="381"/>
      <c r="D448" s="381"/>
      <c r="E448" s="381"/>
      <c r="F448" s="381"/>
      <c r="G448" s="381"/>
      <c r="H448" s="381"/>
      <c r="I448" s="381"/>
      <c r="J448" s="381"/>
      <c r="K448" s="381"/>
      <c r="L448" s="381"/>
      <c r="M448" s="381"/>
      <c r="N448" s="381"/>
      <c r="O448" s="381"/>
      <c r="P448" s="381"/>
      <c r="Q448" s="381"/>
      <c r="R448" s="381"/>
    </row>
    <row r="449" spans="1:18">
      <c r="A449" s="14"/>
      <c r="B449" s="14"/>
      <c r="C449" s="381"/>
      <c r="D449" s="381"/>
      <c r="E449" s="381"/>
      <c r="F449" s="381"/>
      <c r="G449" s="381"/>
      <c r="H449" s="381"/>
      <c r="I449" s="381"/>
      <c r="J449" s="381"/>
      <c r="K449" s="381"/>
      <c r="L449" s="381"/>
      <c r="M449" s="381"/>
      <c r="N449" s="381"/>
      <c r="O449" s="381"/>
      <c r="P449" s="381"/>
      <c r="Q449" s="381"/>
      <c r="R449" s="381"/>
    </row>
    <row r="450" spans="1:18">
      <c r="A450" s="14"/>
      <c r="B450" s="14"/>
      <c r="C450" s="381"/>
      <c r="D450" s="381"/>
      <c r="E450" s="381"/>
      <c r="F450" s="381"/>
      <c r="G450" s="381"/>
      <c r="H450" s="381"/>
      <c r="I450" s="381"/>
      <c r="J450" s="381"/>
      <c r="K450" s="381"/>
      <c r="L450" s="381"/>
      <c r="M450" s="381"/>
      <c r="N450" s="381"/>
      <c r="O450" s="381"/>
      <c r="P450" s="381"/>
      <c r="Q450" s="381"/>
      <c r="R450" s="381"/>
    </row>
    <row r="451" spans="1:18">
      <c r="A451" s="14"/>
      <c r="B451" s="14"/>
      <c r="C451" s="381"/>
      <c r="D451" s="381"/>
      <c r="E451" s="381"/>
      <c r="F451" s="381"/>
      <c r="G451" s="381"/>
      <c r="H451" s="381"/>
      <c r="I451" s="381"/>
      <c r="J451" s="381"/>
      <c r="K451" s="381"/>
      <c r="L451" s="381"/>
      <c r="M451" s="381"/>
      <c r="N451" s="381"/>
      <c r="O451" s="381"/>
      <c r="P451" s="381"/>
      <c r="Q451" s="381"/>
      <c r="R451" s="381"/>
    </row>
    <row r="452" spans="1:18">
      <c r="A452" s="14"/>
      <c r="B452" s="14"/>
      <c r="C452" s="381"/>
      <c r="D452" s="381"/>
      <c r="E452" s="381"/>
      <c r="F452" s="381"/>
      <c r="G452" s="381"/>
      <c r="H452" s="381"/>
      <c r="I452" s="381"/>
      <c r="J452" s="381"/>
      <c r="K452" s="381"/>
      <c r="L452" s="381"/>
      <c r="M452" s="381"/>
      <c r="N452" s="381"/>
      <c r="O452" s="381"/>
      <c r="P452" s="381"/>
      <c r="Q452" s="381"/>
      <c r="R452" s="381"/>
    </row>
    <row r="453" spans="1:18">
      <c r="A453" s="14"/>
      <c r="B453" s="14"/>
      <c r="C453" s="381"/>
      <c r="D453" s="381"/>
      <c r="E453" s="381"/>
      <c r="F453" s="381"/>
      <c r="G453" s="381"/>
      <c r="H453" s="381"/>
      <c r="I453" s="381"/>
      <c r="J453" s="381"/>
      <c r="K453" s="381"/>
      <c r="L453" s="381"/>
      <c r="M453" s="381"/>
      <c r="N453" s="381"/>
      <c r="O453" s="381"/>
      <c r="P453" s="381"/>
      <c r="Q453" s="381"/>
      <c r="R453" s="381"/>
    </row>
    <row r="454" spans="1:18">
      <c r="A454" s="14"/>
      <c r="B454" s="14"/>
      <c r="C454" s="381"/>
      <c r="D454" s="381"/>
      <c r="E454" s="381"/>
      <c r="F454" s="381"/>
      <c r="G454" s="381"/>
      <c r="H454" s="381"/>
      <c r="I454" s="381"/>
      <c r="J454" s="381"/>
      <c r="K454" s="381"/>
      <c r="L454" s="381"/>
      <c r="M454" s="381"/>
      <c r="N454" s="381"/>
      <c r="O454" s="381"/>
      <c r="P454" s="381"/>
      <c r="Q454" s="381"/>
      <c r="R454" s="381"/>
    </row>
    <row r="455" spans="1:18">
      <c r="A455" s="14"/>
      <c r="B455" s="14"/>
      <c r="C455" s="381"/>
      <c r="D455" s="381"/>
      <c r="E455" s="381"/>
      <c r="F455" s="381"/>
      <c r="G455" s="381"/>
      <c r="H455" s="381"/>
      <c r="I455" s="381"/>
      <c r="J455" s="381"/>
      <c r="K455" s="381"/>
      <c r="L455" s="381"/>
      <c r="M455" s="381"/>
      <c r="N455" s="381"/>
      <c r="O455" s="381"/>
      <c r="P455" s="381"/>
      <c r="Q455" s="381"/>
      <c r="R455" s="381"/>
    </row>
    <row r="456" spans="1:18">
      <c r="A456" s="14"/>
      <c r="B456" s="14"/>
      <c r="C456" s="381"/>
      <c r="D456" s="381"/>
      <c r="E456" s="381"/>
      <c r="F456" s="381"/>
      <c r="G456" s="381"/>
      <c r="H456" s="381"/>
      <c r="I456" s="381"/>
      <c r="J456" s="381"/>
      <c r="K456" s="381"/>
      <c r="L456" s="381"/>
      <c r="M456" s="381"/>
      <c r="N456" s="381"/>
      <c r="O456" s="381"/>
      <c r="P456" s="381"/>
      <c r="Q456" s="381"/>
      <c r="R456" s="381"/>
    </row>
    <row r="457" spans="1:18">
      <c r="A457" s="14"/>
      <c r="B457" s="14"/>
      <c r="C457" s="381"/>
      <c r="D457" s="381"/>
      <c r="E457" s="381"/>
      <c r="F457" s="381"/>
      <c r="G457" s="381"/>
      <c r="H457" s="381"/>
      <c r="I457" s="381"/>
      <c r="J457" s="381"/>
      <c r="K457" s="381"/>
      <c r="L457" s="381"/>
      <c r="M457" s="381"/>
      <c r="N457" s="381"/>
      <c r="O457" s="381"/>
      <c r="P457" s="381"/>
      <c r="Q457" s="381"/>
      <c r="R457" s="381"/>
    </row>
    <row r="458" spans="1:18">
      <c r="A458" s="14"/>
      <c r="B458" s="14"/>
      <c r="C458" s="381"/>
      <c r="D458" s="381"/>
      <c r="E458" s="381"/>
      <c r="F458" s="381"/>
      <c r="G458" s="381"/>
      <c r="H458" s="381"/>
      <c r="I458" s="381"/>
      <c r="J458" s="381"/>
      <c r="K458" s="381"/>
      <c r="L458" s="381"/>
      <c r="M458" s="381"/>
      <c r="N458" s="381"/>
      <c r="O458" s="381"/>
      <c r="P458" s="381"/>
      <c r="Q458" s="381"/>
      <c r="R458" s="381"/>
    </row>
    <row r="459" spans="1:18">
      <c r="A459" s="14"/>
      <c r="B459" s="14"/>
      <c r="C459" s="381"/>
      <c r="D459" s="381"/>
      <c r="E459" s="381"/>
      <c r="F459" s="381"/>
      <c r="G459" s="381"/>
      <c r="H459" s="381"/>
      <c r="I459" s="381"/>
      <c r="J459" s="381"/>
      <c r="K459" s="381"/>
      <c r="L459" s="381"/>
      <c r="M459" s="381"/>
      <c r="N459" s="381"/>
      <c r="O459" s="381"/>
      <c r="P459" s="381"/>
      <c r="Q459" s="381"/>
      <c r="R459" s="381"/>
    </row>
    <row r="460" spans="1:18">
      <c r="A460" s="14"/>
      <c r="B460" s="14"/>
      <c r="C460" s="381"/>
      <c r="D460" s="381"/>
      <c r="E460" s="381"/>
      <c r="F460" s="381"/>
      <c r="G460" s="381"/>
      <c r="H460" s="381"/>
      <c r="I460" s="381"/>
      <c r="J460" s="381"/>
      <c r="K460" s="381"/>
      <c r="L460" s="381"/>
      <c r="M460" s="381"/>
      <c r="N460" s="381"/>
      <c r="O460" s="381"/>
      <c r="P460" s="381"/>
      <c r="Q460" s="381"/>
      <c r="R460" s="381"/>
    </row>
    <row r="461" spans="1:18">
      <c r="A461" s="14"/>
      <c r="B461" s="14"/>
      <c r="C461" s="381"/>
      <c r="D461" s="381"/>
      <c r="E461" s="381"/>
      <c r="F461" s="381"/>
      <c r="G461" s="381"/>
      <c r="H461" s="381"/>
      <c r="I461" s="381"/>
      <c r="J461" s="381"/>
      <c r="K461" s="381"/>
      <c r="L461" s="381"/>
      <c r="M461" s="381"/>
      <c r="N461" s="381"/>
      <c r="O461" s="381"/>
      <c r="P461" s="381"/>
      <c r="Q461" s="381"/>
      <c r="R461" s="381"/>
    </row>
    <row r="462" spans="1:18">
      <c r="A462" s="14"/>
      <c r="B462" s="14"/>
      <c r="C462" s="381"/>
      <c r="D462" s="381"/>
      <c r="E462" s="381"/>
      <c r="F462" s="381"/>
      <c r="G462" s="381"/>
      <c r="H462" s="381"/>
      <c r="I462" s="381"/>
      <c r="J462" s="381"/>
      <c r="K462" s="381"/>
      <c r="L462" s="381"/>
      <c r="M462" s="381"/>
      <c r="N462" s="381"/>
      <c r="O462" s="381"/>
      <c r="P462" s="381"/>
      <c r="Q462" s="381"/>
      <c r="R462" s="381"/>
    </row>
    <row r="463" spans="1:18">
      <c r="A463" s="14"/>
      <c r="B463" s="14"/>
      <c r="C463" s="381"/>
      <c r="D463" s="381"/>
      <c r="E463" s="381"/>
      <c r="F463" s="381"/>
      <c r="G463" s="381"/>
      <c r="H463" s="381"/>
      <c r="I463" s="381"/>
      <c r="J463" s="381"/>
      <c r="K463" s="381"/>
      <c r="L463" s="381"/>
      <c r="M463" s="381"/>
      <c r="N463" s="381"/>
      <c r="O463" s="381"/>
      <c r="P463" s="381"/>
      <c r="Q463" s="381"/>
      <c r="R463" s="381"/>
    </row>
    <row r="464" spans="1:18">
      <c r="A464" s="14"/>
      <c r="B464" s="14"/>
      <c r="C464" s="381"/>
      <c r="D464" s="381"/>
      <c r="E464" s="381"/>
      <c r="F464" s="381"/>
      <c r="G464" s="381"/>
      <c r="H464" s="381"/>
      <c r="I464" s="381"/>
      <c r="J464" s="381"/>
      <c r="K464" s="381"/>
      <c r="L464" s="381"/>
      <c r="M464" s="381"/>
      <c r="N464" s="381"/>
      <c r="O464" s="381"/>
      <c r="P464" s="381"/>
      <c r="Q464" s="381"/>
      <c r="R464" s="381"/>
    </row>
    <row r="465" spans="1:18">
      <c r="A465" s="14"/>
      <c r="B465" s="14"/>
      <c r="C465" s="381"/>
      <c r="D465" s="381"/>
      <c r="E465" s="381"/>
      <c r="F465" s="381"/>
      <c r="G465" s="381"/>
      <c r="H465" s="381"/>
      <c r="I465" s="381"/>
      <c r="J465" s="381"/>
      <c r="K465" s="381"/>
      <c r="L465" s="381"/>
      <c r="M465" s="381"/>
      <c r="N465" s="381"/>
      <c r="O465" s="381"/>
      <c r="P465" s="381"/>
      <c r="Q465" s="381"/>
      <c r="R465" s="381"/>
    </row>
    <row r="466" spans="1:18">
      <c r="A466" s="14"/>
      <c r="B466" s="14"/>
      <c r="C466" s="381"/>
      <c r="D466" s="381"/>
      <c r="E466" s="381"/>
      <c r="F466" s="381"/>
      <c r="G466" s="381"/>
      <c r="H466" s="381"/>
      <c r="I466" s="381"/>
      <c r="J466" s="381"/>
      <c r="K466" s="381"/>
      <c r="L466" s="381"/>
      <c r="M466" s="381"/>
      <c r="N466" s="381"/>
      <c r="O466" s="381"/>
      <c r="P466" s="381"/>
      <c r="Q466" s="381"/>
      <c r="R466" s="381"/>
    </row>
    <row r="467" spans="1:18">
      <c r="A467" s="14"/>
      <c r="B467" s="14"/>
      <c r="C467" s="381"/>
      <c r="D467" s="381"/>
      <c r="E467" s="381"/>
      <c r="F467" s="381"/>
      <c r="G467" s="381"/>
      <c r="H467" s="381"/>
      <c r="I467" s="381"/>
      <c r="J467" s="381"/>
      <c r="K467" s="381"/>
      <c r="L467" s="381"/>
      <c r="M467" s="381"/>
      <c r="N467" s="381"/>
      <c r="O467" s="381"/>
      <c r="P467" s="381"/>
      <c r="Q467" s="381"/>
      <c r="R467" s="381"/>
    </row>
    <row r="468" spans="1:18">
      <c r="A468" s="14"/>
      <c r="B468" s="14"/>
      <c r="C468" s="381"/>
      <c r="D468" s="381"/>
      <c r="E468" s="381"/>
      <c r="F468" s="381"/>
      <c r="G468" s="381"/>
      <c r="H468" s="381"/>
      <c r="I468" s="381"/>
      <c r="J468" s="381"/>
      <c r="K468" s="381"/>
      <c r="L468" s="381"/>
      <c r="M468" s="381"/>
      <c r="N468" s="381"/>
      <c r="O468" s="381"/>
      <c r="P468" s="381"/>
      <c r="Q468" s="381"/>
      <c r="R468" s="381"/>
    </row>
    <row r="469" spans="1:18">
      <c r="A469" s="14"/>
      <c r="B469" s="14"/>
      <c r="C469" s="381"/>
      <c r="D469" s="381"/>
      <c r="E469" s="381"/>
      <c r="F469" s="381"/>
      <c r="G469" s="381"/>
      <c r="H469" s="381"/>
      <c r="I469" s="381"/>
      <c r="J469" s="381"/>
      <c r="K469" s="381"/>
      <c r="L469" s="381"/>
      <c r="M469" s="381"/>
      <c r="N469" s="381"/>
      <c r="O469" s="381"/>
      <c r="P469" s="381"/>
      <c r="Q469" s="381"/>
      <c r="R469" s="381"/>
    </row>
    <row r="470" spans="1:18">
      <c r="A470" s="14"/>
      <c r="B470" s="14"/>
      <c r="C470" s="381"/>
      <c r="D470" s="381"/>
      <c r="E470" s="381"/>
      <c r="F470" s="381"/>
      <c r="G470" s="381"/>
      <c r="H470" s="381"/>
      <c r="I470" s="381"/>
      <c r="J470" s="381"/>
      <c r="K470" s="381"/>
      <c r="L470" s="381"/>
      <c r="M470" s="381"/>
      <c r="N470" s="381"/>
      <c r="O470" s="381"/>
      <c r="P470" s="381"/>
      <c r="Q470" s="381"/>
      <c r="R470" s="381"/>
    </row>
    <row r="471" spans="1:18">
      <c r="A471" s="14"/>
      <c r="B471" s="14"/>
      <c r="C471" s="381"/>
      <c r="D471" s="381"/>
      <c r="E471" s="381"/>
      <c r="F471" s="381"/>
      <c r="G471" s="381"/>
      <c r="H471" s="381"/>
      <c r="I471" s="381"/>
      <c r="J471" s="381"/>
      <c r="K471" s="381"/>
      <c r="L471" s="381"/>
      <c r="M471" s="381"/>
      <c r="N471" s="381"/>
      <c r="O471" s="381"/>
      <c r="P471" s="381"/>
      <c r="Q471" s="381"/>
      <c r="R471" s="381"/>
    </row>
    <row r="472" spans="1:18">
      <c r="A472" s="14"/>
      <c r="B472" s="14"/>
      <c r="C472" s="381"/>
      <c r="D472" s="381"/>
      <c r="E472" s="381"/>
      <c r="F472" s="381"/>
      <c r="G472" s="381"/>
      <c r="H472" s="381"/>
      <c r="I472" s="381"/>
      <c r="J472" s="381"/>
      <c r="K472" s="381"/>
      <c r="L472" s="381"/>
      <c r="M472" s="381"/>
      <c r="N472" s="381"/>
      <c r="O472" s="381"/>
      <c r="P472" s="381"/>
      <c r="Q472" s="381"/>
      <c r="R472" s="381"/>
    </row>
    <row r="473" spans="1:18">
      <c r="A473" s="14"/>
      <c r="B473" s="14"/>
      <c r="C473" s="381"/>
      <c r="D473" s="381"/>
      <c r="E473" s="381"/>
      <c r="F473" s="381"/>
      <c r="G473" s="381"/>
      <c r="H473" s="381"/>
      <c r="I473" s="381"/>
      <c r="J473" s="381"/>
      <c r="K473" s="381"/>
      <c r="L473" s="381"/>
      <c r="M473" s="381"/>
      <c r="N473" s="381"/>
      <c r="O473" s="381"/>
      <c r="P473" s="381"/>
      <c r="Q473" s="381"/>
      <c r="R473" s="381"/>
    </row>
    <row r="474" spans="1:18">
      <c r="A474" s="14"/>
      <c r="B474" s="14"/>
      <c r="C474" s="381"/>
      <c r="D474" s="381"/>
      <c r="E474" s="381"/>
      <c r="F474" s="381"/>
      <c r="G474" s="381"/>
      <c r="H474" s="381"/>
      <c r="I474" s="381"/>
      <c r="J474" s="381"/>
      <c r="K474" s="381"/>
      <c r="L474" s="381"/>
      <c r="M474" s="381"/>
      <c r="N474" s="381"/>
      <c r="O474" s="381"/>
      <c r="P474" s="381"/>
      <c r="Q474" s="381"/>
      <c r="R474" s="381"/>
    </row>
    <row r="475" spans="1:18">
      <c r="A475" s="14"/>
      <c r="B475" s="14"/>
      <c r="C475" s="381"/>
      <c r="D475" s="381"/>
      <c r="E475" s="381"/>
      <c r="F475" s="381"/>
      <c r="G475" s="381"/>
      <c r="H475" s="381"/>
      <c r="I475" s="381"/>
      <c r="J475" s="381"/>
      <c r="K475" s="381"/>
      <c r="L475" s="381"/>
      <c r="M475" s="381"/>
      <c r="N475" s="381"/>
      <c r="O475" s="381"/>
      <c r="P475" s="381"/>
      <c r="Q475" s="381"/>
      <c r="R475" s="381"/>
    </row>
    <row r="476" spans="1:18">
      <c r="A476" s="14"/>
      <c r="B476" s="14"/>
      <c r="C476" s="381"/>
      <c r="D476" s="381"/>
      <c r="E476" s="381"/>
      <c r="F476" s="381"/>
      <c r="G476" s="381"/>
      <c r="H476" s="381"/>
      <c r="I476" s="381"/>
      <c r="J476" s="381"/>
      <c r="K476" s="381"/>
      <c r="L476" s="381"/>
      <c r="M476" s="381"/>
      <c r="N476" s="381"/>
      <c r="O476" s="381"/>
      <c r="P476" s="381"/>
      <c r="Q476" s="381"/>
      <c r="R476" s="381"/>
    </row>
    <row r="477" spans="1:18">
      <c r="A477" s="14"/>
      <c r="B477" s="14"/>
      <c r="C477" s="381"/>
      <c r="D477" s="381"/>
      <c r="E477" s="381"/>
      <c r="F477" s="381"/>
      <c r="G477" s="381"/>
      <c r="H477" s="381"/>
      <c r="I477" s="381"/>
      <c r="J477" s="381"/>
      <c r="K477" s="381"/>
      <c r="L477" s="381"/>
      <c r="M477" s="381"/>
      <c r="N477" s="381"/>
      <c r="O477" s="381"/>
      <c r="P477" s="381"/>
      <c r="Q477" s="381"/>
      <c r="R477" s="381"/>
    </row>
    <row r="478" spans="1:18">
      <c r="A478" s="14"/>
      <c r="B478" s="14"/>
      <c r="C478" s="381"/>
      <c r="D478" s="381"/>
      <c r="E478" s="381"/>
      <c r="F478" s="381"/>
      <c r="G478" s="381"/>
      <c r="H478" s="381"/>
      <c r="I478" s="381"/>
      <c r="J478" s="381"/>
      <c r="K478" s="381"/>
      <c r="L478" s="381"/>
      <c r="M478" s="381"/>
      <c r="N478" s="381"/>
      <c r="O478" s="381"/>
      <c r="P478" s="381"/>
      <c r="Q478" s="381"/>
      <c r="R478" s="381"/>
    </row>
    <row r="479" spans="1:18">
      <c r="A479" s="14"/>
      <c r="B479" s="14"/>
      <c r="C479" s="381"/>
      <c r="D479" s="381"/>
      <c r="E479" s="381"/>
      <c r="F479" s="381"/>
      <c r="G479" s="381"/>
      <c r="H479" s="381"/>
      <c r="I479" s="381"/>
      <c r="J479" s="381"/>
      <c r="K479" s="381"/>
      <c r="L479" s="381"/>
      <c r="M479" s="381"/>
      <c r="N479" s="381"/>
      <c r="O479" s="381"/>
      <c r="P479" s="381"/>
      <c r="Q479" s="381"/>
      <c r="R479" s="381"/>
    </row>
    <row r="480" spans="1:18">
      <c r="A480" s="14"/>
      <c r="B480" s="14"/>
      <c r="C480" s="381"/>
      <c r="D480" s="381"/>
      <c r="E480" s="381"/>
      <c r="F480" s="381"/>
      <c r="G480" s="381"/>
      <c r="H480" s="381"/>
      <c r="I480" s="381"/>
      <c r="J480" s="381"/>
      <c r="K480" s="381"/>
      <c r="L480" s="381"/>
      <c r="M480" s="381"/>
      <c r="N480" s="381"/>
      <c r="O480" s="381"/>
      <c r="P480" s="381"/>
      <c r="Q480" s="381"/>
      <c r="R480" s="381"/>
    </row>
    <row r="481" spans="1:18">
      <c r="A481" s="14"/>
      <c r="B481" s="14"/>
      <c r="C481" s="381"/>
      <c r="D481" s="381"/>
      <c r="E481" s="381"/>
      <c r="F481" s="381"/>
      <c r="G481" s="381"/>
      <c r="H481" s="381"/>
      <c r="I481" s="381"/>
      <c r="J481" s="381"/>
      <c r="K481" s="381"/>
      <c r="L481" s="381"/>
      <c r="M481" s="381"/>
      <c r="N481" s="381"/>
      <c r="O481" s="381"/>
      <c r="P481" s="381"/>
      <c r="Q481" s="381"/>
      <c r="R481" s="381"/>
    </row>
    <row r="482" spans="1:18">
      <c r="A482" s="14"/>
      <c r="B482" s="14"/>
      <c r="C482" s="381"/>
      <c r="D482" s="381"/>
      <c r="E482" s="381"/>
      <c r="F482" s="381"/>
      <c r="G482" s="381"/>
      <c r="H482" s="381"/>
      <c r="I482" s="381"/>
      <c r="J482" s="381"/>
      <c r="K482" s="381"/>
      <c r="L482" s="381"/>
      <c r="M482" s="381"/>
      <c r="N482" s="381"/>
      <c r="O482" s="381"/>
      <c r="P482" s="381"/>
      <c r="Q482" s="381"/>
      <c r="R482" s="381"/>
    </row>
    <row r="483" spans="1:18">
      <c r="A483" s="14"/>
      <c r="B483" s="14"/>
      <c r="C483" s="381"/>
      <c r="D483" s="381"/>
      <c r="E483" s="381"/>
      <c r="F483" s="381"/>
      <c r="G483" s="381"/>
      <c r="H483" s="381"/>
      <c r="I483" s="381"/>
      <c r="J483" s="381"/>
      <c r="K483" s="381"/>
      <c r="L483" s="381"/>
      <c r="M483" s="381"/>
      <c r="N483" s="381"/>
      <c r="O483" s="381"/>
      <c r="P483" s="381"/>
      <c r="Q483" s="381"/>
      <c r="R483" s="381"/>
    </row>
    <row r="484" spans="1:18">
      <c r="A484" s="14"/>
      <c r="B484" s="14"/>
      <c r="C484" s="381"/>
      <c r="D484" s="381"/>
      <c r="E484" s="381"/>
      <c r="F484" s="381"/>
      <c r="G484" s="381"/>
      <c r="H484" s="381"/>
      <c r="I484" s="381"/>
      <c r="J484" s="381"/>
      <c r="K484" s="381"/>
      <c r="L484" s="381"/>
      <c r="M484" s="381"/>
      <c r="N484" s="381"/>
      <c r="O484" s="381"/>
      <c r="P484" s="381"/>
      <c r="Q484" s="381"/>
      <c r="R484" s="381"/>
    </row>
    <row r="485" spans="1:18">
      <c r="A485" s="14"/>
      <c r="B485" s="14"/>
      <c r="C485" s="381"/>
      <c r="D485" s="381"/>
      <c r="E485" s="381"/>
      <c r="F485" s="381"/>
      <c r="G485" s="381"/>
      <c r="H485" s="381"/>
      <c r="I485" s="381"/>
      <c r="J485" s="381"/>
      <c r="K485" s="381"/>
      <c r="L485" s="381"/>
      <c r="M485" s="381"/>
      <c r="N485" s="381"/>
      <c r="O485" s="381"/>
      <c r="P485" s="381"/>
      <c r="Q485" s="381"/>
      <c r="R485" s="381"/>
    </row>
    <row r="486" spans="1:18">
      <c r="A486" s="14"/>
      <c r="B486" s="14"/>
      <c r="C486" s="381"/>
      <c r="D486" s="381"/>
      <c r="E486" s="381"/>
      <c r="F486" s="381"/>
      <c r="G486" s="381"/>
      <c r="H486" s="381"/>
      <c r="I486" s="381"/>
      <c r="J486" s="381"/>
      <c r="K486" s="381"/>
      <c r="L486" s="381"/>
      <c r="M486" s="381"/>
      <c r="N486" s="381"/>
      <c r="O486" s="381"/>
      <c r="P486" s="381"/>
      <c r="Q486" s="381"/>
      <c r="R486" s="381"/>
    </row>
    <row r="487" spans="1:18">
      <c r="A487" s="14"/>
      <c r="B487" s="14"/>
      <c r="C487" s="381"/>
      <c r="D487" s="381"/>
      <c r="E487" s="381"/>
      <c r="F487" s="381"/>
      <c r="G487" s="381"/>
      <c r="H487" s="381"/>
      <c r="I487" s="381"/>
      <c r="J487" s="381"/>
      <c r="K487" s="381"/>
      <c r="L487" s="381"/>
      <c r="M487" s="381"/>
      <c r="N487" s="381"/>
      <c r="O487" s="381"/>
      <c r="P487" s="381"/>
      <c r="Q487" s="381"/>
      <c r="R487" s="381"/>
    </row>
    <row r="488" spans="1:18">
      <c r="A488" s="14"/>
      <c r="B488" s="14"/>
      <c r="C488" s="381"/>
      <c r="D488" s="381"/>
      <c r="E488" s="381"/>
      <c r="F488" s="381"/>
      <c r="G488" s="381"/>
      <c r="H488" s="381"/>
      <c r="I488" s="381"/>
      <c r="J488" s="381"/>
      <c r="K488" s="381"/>
      <c r="L488" s="381"/>
      <c r="M488" s="381"/>
      <c r="N488" s="381"/>
      <c r="O488" s="381"/>
      <c r="P488" s="381"/>
      <c r="Q488" s="381"/>
      <c r="R488" s="381"/>
    </row>
    <row r="489" spans="1:18">
      <c r="A489" s="14"/>
      <c r="B489" s="14"/>
      <c r="C489" s="381"/>
      <c r="D489" s="381"/>
      <c r="E489" s="381"/>
      <c r="F489" s="381"/>
      <c r="G489" s="381"/>
      <c r="H489" s="381"/>
      <c r="I489" s="381"/>
      <c r="J489" s="381"/>
      <c r="K489" s="381"/>
      <c r="L489" s="381"/>
      <c r="M489" s="381"/>
      <c r="N489" s="381"/>
      <c r="O489" s="381"/>
      <c r="P489" s="381"/>
      <c r="Q489" s="381"/>
      <c r="R489" s="381"/>
    </row>
    <row r="490" spans="1:18">
      <c r="A490" s="14"/>
      <c r="B490" s="14"/>
      <c r="C490" s="381"/>
      <c r="D490" s="381"/>
      <c r="E490" s="381"/>
      <c r="F490" s="381"/>
      <c r="G490" s="381"/>
      <c r="H490" s="381"/>
      <c r="I490" s="381"/>
      <c r="J490" s="381"/>
      <c r="K490" s="381"/>
      <c r="L490" s="381"/>
      <c r="M490" s="381"/>
      <c r="N490" s="381"/>
      <c r="O490" s="381"/>
      <c r="P490" s="381"/>
      <c r="Q490" s="381"/>
      <c r="R490" s="381"/>
    </row>
    <row r="491" spans="1:18">
      <c r="A491" s="14"/>
      <c r="B491" s="14"/>
      <c r="C491" s="381"/>
      <c r="D491" s="381"/>
      <c r="E491" s="381"/>
      <c r="F491" s="381"/>
      <c r="G491" s="381"/>
      <c r="H491" s="381"/>
      <c r="I491" s="381"/>
      <c r="J491" s="381"/>
      <c r="K491" s="381"/>
      <c r="L491" s="381"/>
      <c r="M491" s="381"/>
      <c r="N491" s="381"/>
      <c r="O491" s="381"/>
      <c r="P491" s="381"/>
      <c r="Q491" s="381"/>
      <c r="R491" s="381"/>
    </row>
    <row r="492" spans="1:18">
      <c r="A492" s="14"/>
      <c r="B492" s="14"/>
      <c r="C492" s="381"/>
      <c r="D492" s="381"/>
      <c r="E492" s="381"/>
      <c r="F492" s="381"/>
      <c r="G492" s="381"/>
      <c r="H492" s="381"/>
      <c r="I492" s="381"/>
      <c r="J492" s="381"/>
      <c r="K492" s="381"/>
      <c r="L492" s="381"/>
      <c r="M492" s="381"/>
      <c r="N492" s="381"/>
      <c r="O492" s="381"/>
      <c r="P492" s="381"/>
      <c r="Q492" s="381"/>
      <c r="R492" s="381"/>
    </row>
    <row r="493" spans="1:18">
      <c r="A493" s="14"/>
      <c r="B493" s="14"/>
      <c r="C493" s="381"/>
      <c r="D493" s="381"/>
      <c r="E493" s="381"/>
      <c r="F493" s="381"/>
      <c r="G493" s="381"/>
      <c r="H493" s="381"/>
      <c r="I493" s="381"/>
      <c r="J493" s="381"/>
      <c r="K493" s="381"/>
      <c r="L493" s="381"/>
      <c r="M493" s="381"/>
      <c r="N493" s="381"/>
      <c r="O493" s="381"/>
      <c r="P493" s="381"/>
      <c r="Q493" s="381"/>
      <c r="R493" s="381"/>
    </row>
    <row r="494" spans="1:18">
      <c r="A494" s="14"/>
      <c r="B494" s="14"/>
      <c r="C494" s="381"/>
      <c r="D494" s="381"/>
      <c r="E494" s="381"/>
      <c r="F494" s="381"/>
      <c r="G494" s="381"/>
      <c r="H494" s="381"/>
      <c r="I494" s="381"/>
      <c r="J494" s="381"/>
      <c r="K494" s="381"/>
      <c r="L494" s="381"/>
      <c r="M494" s="381"/>
      <c r="N494" s="381"/>
      <c r="O494" s="381"/>
      <c r="P494" s="381"/>
      <c r="Q494" s="381"/>
      <c r="R494" s="381"/>
    </row>
    <row r="495" spans="1:18">
      <c r="A495" s="14"/>
      <c r="B495" s="14"/>
      <c r="C495" s="381"/>
      <c r="D495" s="381"/>
      <c r="E495" s="381"/>
      <c r="F495" s="381"/>
      <c r="G495" s="381"/>
      <c r="H495" s="381"/>
      <c r="I495" s="381"/>
      <c r="J495" s="381"/>
      <c r="K495" s="381"/>
      <c r="L495" s="381"/>
      <c r="M495" s="381"/>
      <c r="N495" s="381"/>
      <c r="O495" s="381"/>
      <c r="P495" s="381"/>
      <c r="Q495" s="381"/>
      <c r="R495" s="381"/>
    </row>
    <row r="496" spans="1:18">
      <c r="A496" s="14"/>
      <c r="B496" s="14"/>
      <c r="C496" s="381"/>
      <c r="D496" s="381"/>
      <c r="E496" s="381"/>
      <c r="F496" s="381"/>
      <c r="G496" s="381"/>
      <c r="H496" s="381"/>
      <c r="I496" s="381"/>
      <c r="J496" s="381"/>
      <c r="K496" s="381"/>
      <c r="L496" s="381"/>
      <c r="M496" s="381"/>
      <c r="N496" s="381"/>
      <c r="O496" s="381"/>
      <c r="P496" s="381"/>
      <c r="Q496" s="381"/>
      <c r="R496" s="381"/>
    </row>
    <row r="497" spans="1:18">
      <c r="A497" s="14"/>
      <c r="B497" s="14"/>
      <c r="C497" s="381"/>
      <c r="D497" s="381"/>
      <c r="E497" s="381"/>
      <c r="F497" s="381"/>
      <c r="G497" s="381"/>
      <c r="H497" s="381"/>
      <c r="I497" s="381"/>
      <c r="J497" s="381"/>
      <c r="K497" s="381"/>
      <c r="L497" s="381"/>
      <c r="M497" s="381"/>
      <c r="N497" s="381"/>
      <c r="O497" s="381"/>
      <c r="P497" s="381"/>
      <c r="Q497" s="381"/>
      <c r="R497" s="381"/>
    </row>
    <row r="498" spans="1:18">
      <c r="A498" s="14"/>
      <c r="B498" s="14"/>
      <c r="C498" s="381"/>
      <c r="D498" s="381"/>
      <c r="E498" s="381"/>
      <c r="F498" s="381"/>
      <c r="G498" s="381"/>
      <c r="H498" s="381"/>
      <c r="I498" s="381"/>
      <c r="J498" s="381"/>
      <c r="K498" s="381"/>
      <c r="L498" s="381"/>
      <c r="M498" s="381"/>
      <c r="N498" s="381"/>
      <c r="O498" s="381"/>
      <c r="P498" s="381"/>
      <c r="Q498" s="381"/>
      <c r="R498" s="381"/>
    </row>
    <row r="499" spans="1:18">
      <c r="A499" s="14"/>
      <c r="B499" s="14"/>
      <c r="C499" s="381"/>
      <c r="D499" s="381"/>
      <c r="E499" s="381"/>
      <c r="F499" s="381"/>
      <c r="G499" s="381"/>
      <c r="H499" s="381"/>
      <c r="I499" s="381"/>
      <c r="J499" s="381"/>
      <c r="K499" s="381"/>
      <c r="L499" s="381"/>
      <c r="M499" s="381"/>
      <c r="N499" s="381"/>
      <c r="O499" s="381"/>
      <c r="P499" s="381"/>
      <c r="Q499" s="381"/>
      <c r="R499" s="381"/>
    </row>
    <row r="500" spans="1:18">
      <c r="A500" s="14"/>
      <c r="B500" s="14"/>
      <c r="C500" s="381"/>
      <c r="D500" s="381"/>
      <c r="E500" s="381"/>
      <c r="F500" s="381"/>
      <c r="G500" s="381"/>
      <c r="H500" s="381"/>
      <c r="I500" s="381"/>
      <c r="J500" s="381"/>
      <c r="K500" s="381"/>
      <c r="L500" s="381"/>
      <c r="M500" s="381"/>
      <c r="N500" s="381"/>
      <c r="O500" s="381"/>
      <c r="P500" s="381"/>
      <c r="Q500" s="381"/>
      <c r="R500" s="381"/>
    </row>
    <row r="501" spans="1:18">
      <c r="A501" s="14"/>
      <c r="B501" s="14"/>
      <c r="C501" s="381"/>
      <c r="D501" s="381"/>
      <c r="E501" s="381"/>
      <c r="F501" s="381"/>
      <c r="G501" s="381"/>
      <c r="H501" s="381"/>
      <c r="I501" s="381"/>
      <c r="J501" s="381"/>
      <c r="K501" s="381"/>
      <c r="L501" s="381"/>
      <c r="M501" s="381"/>
      <c r="N501" s="381"/>
      <c r="O501" s="381"/>
      <c r="P501" s="381"/>
      <c r="Q501" s="381"/>
      <c r="R501" s="381"/>
    </row>
    <row r="502" spans="1:18">
      <c r="A502" s="14"/>
      <c r="B502" s="14"/>
      <c r="C502" s="381"/>
      <c r="D502" s="381"/>
      <c r="E502" s="381"/>
      <c r="F502" s="381"/>
      <c r="G502" s="381"/>
      <c r="H502" s="381"/>
      <c r="I502" s="381"/>
      <c r="J502" s="381"/>
      <c r="K502" s="381"/>
      <c r="L502" s="381"/>
      <c r="M502" s="381"/>
      <c r="N502" s="381"/>
      <c r="O502" s="381"/>
      <c r="P502" s="381"/>
      <c r="Q502" s="381"/>
      <c r="R502" s="381"/>
    </row>
    <row r="503" spans="1:18">
      <c r="A503" s="14"/>
      <c r="B503" s="14"/>
      <c r="C503" s="381"/>
      <c r="D503" s="381"/>
      <c r="E503" s="381"/>
      <c r="F503" s="381"/>
      <c r="G503" s="381"/>
      <c r="H503" s="381"/>
      <c r="I503" s="381"/>
      <c r="J503" s="381"/>
      <c r="K503" s="381"/>
      <c r="L503" s="381"/>
      <c r="M503" s="381"/>
      <c r="N503" s="381"/>
      <c r="O503" s="381"/>
      <c r="P503" s="381"/>
      <c r="Q503" s="381"/>
      <c r="R503" s="381"/>
    </row>
    <row r="504" spans="1:18">
      <c r="A504" s="14"/>
      <c r="B504" s="14"/>
      <c r="C504" s="381"/>
      <c r="D504" s="381"/>
      <c r="E504" s="381"/>
      <c r="F504" s="381"/>
      <c r="G504" s="381"/>
      <c r="H504" s="381"/>
      <c r="I504" s="381"/>
      <c r="J504" s="381"/>
      <c r="K504" s="381"/>
      <c r="L504" s="381"/>
      <c r="M504" s="381"/>
      <c r="N504" s="381"/>
      <c r="O504" s="381"/>
      <c r="P504" s="381"/>
      <c r="Q504" s="381"/>
      <c r="R504" s="381"/>
    </row>
    <row r="505" spans="1:18">
      <c r="A505" s="14"/>
      <c r="B505" s="14"/>
      <c r="C505" s="381"/>
      <c r="D505" s="381"/>
      <c r="E505" s="381"/>
      <c r="F505" s="381"/>
      <c r="G505" s="381"/>
      <c r="H505" s="381"/>
      <c r="I505" s="381"/>
      <c r="J505" s="381"/>
      <c r="K505" s="381"/>
      <c r="L505" s="381"/>
      <c r="M505" s="381"/>
      <c r="N505" s="381"/>
      <c r="O505" s="381"/>
      <c r="P505" s="381"/>
      <c r="Q505" s="381"/>
      <c r="R505" s="381"/>
    </row>
    <row r="506" spans="1:18">
      <c r="A506" s="14"/>
      <c r="B506" s="14"/>
      <c r="C506" s="381"/>
      <c r="D506" s="381"/>
      <c r="E506" s="381"/>
      <c r="F506" s="381"/>
      <c r="G506" s="381"/>
      <c r="H506" s="381"/>
      <c r="I506" s="381"/>
      <c r="J506" s="381"/>
      <c r="K506" s="381"/>
      <c r="L506" s="381"/>
      <c r="M506" s="381"/>
      <c r="N506" s="381"/>
      <c r="O506" s="381"/>
      <c r="P506" s="381"/>
      <c r="Q506" s="381"/>
      <c r="R506" s="381"/>
    </row>
    <row r="507" spans="1:18">
      <c r="A507" s="14"/>
      <c r="B507" s="14"/>
      <c r="C507" s="381"/>
      <c r="D507" s="381"/>
      <c r="E507" s="381"/>
      <c r="F507" s="381"/>
      <c r="G507" s="381"/>
      <c r="H507" s="381"/>
      <c r="I507" s="381"/>
      <c r="J507" s="381"/>
      <c r="K507" s="381"/>
      <c r="L507" s="381"/>
      <c r="M507" s="381"/>
      <c r="N507" s="381"/>
      <c r="O507" s="381"/>
      <c r="P507" s="381"/>
      <c r="Q507" s="381"/>
      <c r="R507" s="381"/>
    </row>
    <row r="508" spans="1:18">
      <c r="A508" s="14"/>
      <c r="B508" s="14"/>
      <c r="C508" s="381"/>
      <c r="D508" s="381"/>
      <c r="E508" s="381"/>
      <c r="F508" s="381"/>
      <c r="G508" s="381"/>
      <c r="H508" s="381"/>
      <c r="I508" s="381"/>
      <c r="J508" s="381"/>
      <c r="K508" s="381"/>
      <c r="L508" s="381"/>
      <c r="M508" s="381"/>
      <c r="N508" s="381"/>
      <c r="O508" s="381"/>
      <c r="P508" s="381"/>
      <c r="Q508" s="381"/>
      <c r="R508" s="381"/>
    </row>
    <row r="509" spans="1:18">
      <c r="A509" s="14"/>
      <c r="B509" s="14"/>
      <c r="C509" s="381"/>
      <c r="D509" s="381"/>
      <c r="E509" s="381"/>
      <c r="F509" s="381"/>
      <c r="G509" s="381"/>
      <c r="H509" s="381"/>
      <c r="I509" s="381"/>
      <c r="J509" s="381"/>
      <c r="K509" s="381"/>
      <c r="L509" s="381"/>
      <c r="M509" s="381"/>
      <c r="N509" s="381"/>
      <c r="O509" s="381"/>
      <c r="P509" s="381"/>
      <c r="Q509" s="381"/>
      <c r="R509" s="381"/>
    </row>
    <row r="510" spans="1:18">
      <c r="A510" s="14"/>
      <c r="B510" s="14"/>
      <c r="C510" s="381"/>
      <c r="D510" s="381"/>
      <c r="E510" s="381"/>
      <c r="F510" s="381"/>
      <c r="G510" s="381"/>
      <c r="H510" s="381"/>
      <c r="I510" s="381"/>
      <c r="J510" s="381"/>
      <c r="K510" s="381"/>
      <c r="L510" s="381"/>
      <c r="M510" s="381"/>
      <c r="N510" s="381"/>
      <c r="O510" s="381"/>
      <c r="P510" s="381"/>
      <c r="Q510" s="381"/>
      <c r="R510" s="381"/>
    </row>
    <row r="511" spans="1:18">
      <c r="A511" s="14"/>
      <c r="B511" s="14"/>
      <c r="C511" s="381"/>
      <c r="D511" s="381"/>
      <c r="E511" s="381"/>
      <c r="F511" s="381"/>
      <c r="G511" s="381"/>
      <c r="H511" s="381"/>
      <c r="I511" s="381"/>
      <c r="J511" s="381"/>
      <c r="K511" s="381"/>
      <c r="L511" s="381"/>
      <c r="M511" s="381"/>
      <c r="N511" s="381"/>
      <c r="O511" s="381"/>
      <c r="P511" s="381"/>
      <c r="Q511" s="381"/>
      <c r="R511" s="381"/>
    </row>
    <row r="512" spans="1:18">
      <c r="A512" s="14"/>
      <c r="B512" s="14"/>
      <c r="C512" s="381"/>
      <c r="D512" s="381"/>
      <c r="E512" s="381"/>
      <c r="F512" s="381"/>
      <c r="G512" s="381"/>
      <c r="H512" s="381"/>
      <c r="I512" s="381"/>
      <c r="J512" s="381"/>
      <c r="K512" s="381"/>
      <c r="L512" s="381"/>
      <c r="M512" s="381"/>
      <c r="N512" s="381"/>
      <c r="O512" s="381"/>
      <c r="P512" s="381"/>
      <c r="Q512" s="381"/>
      <c r="R512" s="381"/>
    </row>
    <row r="513" spans="1:18">
      <c r="A513" s="14"/>
      <c r="B513" s="14"/>
      <c r="C513" s="381"/>
      <c r="D513" s="381"/>
      <c r="E513" s="381"/>
      <c r="F513" s="381"/>
      <c r="G513" s="381"/>
      <c r="H513" s="381"/>
      <c r="I513" s="381"/>
      <c r="J513" s="381"/>
      <c r="K513" s="381"/>
      <c r="L513" s="381"/>
      <c r="M513" s="381"/>
      <c r="N513" s="381"/>
      <c r="O513" s="381"/>
      <c r="P513" s="381"/>
      <c r="Q513" s="381"/>
      <c r="R513" s="381"/>
    </row>
    <row r="514" spans="1:18">
      <c r="A514" s="14"/>
      <c r="B514" s="14"/>
      <c r="C514" s="381"/>
      <c r="D514" s="381"/>
      <c r="E514" s="381"/>
      <c r="F514" s="381"/>
      <c r="G514" s="381"/>
      <c r="H514" s="381"/>
      <c r="I514" s="381"/>
      <c r="J514" s="381"/>
      <c r="K514" s="381"/>
      <c r="L514" s="381"/>
      <c r="M514" s="381"/>
      <c r="N514" s="381"/>
      <c r="O514" s="381"/>
      <c r="P514" s="381"/>
      <c r="Q514" s="381"/>
      <c r="R514" s="381"/>
    </row>
    <row r="515" spans="1:18">
      <c r="A515" s="14"/>
      <c r="B515" s="14"/>
      <c r="C515" s="381"/>
      <c r="D515" s="381"/>
      <c r="E515" s="381"/>
      <c r="F515" s="381"/>
      <c r="G515" s="381"/>
      <c r="H515" s="381"/>
      <c r="I515" s="381"/>
      <c r="J515" s="381"/>
      <c r="K515" s="381"/>
      <c r="L515" s="381"/>
      <c r="M515" s="381"/>
      <c r="N515" s="381"/>
      <c r="O515" s="381"/>
      <c r="P515" s="381"/>
      <c r="Q515" s="381"/>
      <c r="R515" s="381"/>
    </row>
    <row r="516" spans="1:18">
      <c r="A516" s="14"/>
      <c r="B516" s="14"/>
      <c r="C516" s="381"/>
      <c r="D516" s="381"/>
      <c r="E516" s="381"/>
      <c r="F516" s="381"/>
      <c r="G516" s="381"/>
      <c r="H516" s="381"/>
      <c r="I516" s="381"/>
      <c r="J516" s="381"/>
      <c r="K516" s="381"/>
      <c r="L516" s="381"/>
      <c r="M516" s="381"/>
      <c r="N516" s="381"/>
      <c r="O516" s="381"/>
      <c r="P516" s="381"/>
      <c r="Q516" s="381"/>
      <c r="R516" s="381"/>
    </row>
    <row r="517" spans="1:18">
      <c r="A517" s="14"/>
      <c r="B517" s="14"/>
      <c r="C517" s="381"/>
      <c r="D517" s="381"/>
      <c r="E517" s="381"/>
      <c r="F517" s="381"/>
      <c r="G517" s="381"/>
      <c r="H517" s="381"/>
      <c r="I517" s="381"/>
      <c r="J517" s="381"/>
      <c r="K517" s="381"/>
      <c r="L517" s="381"/>
      <c r="M517" s="381"/>
      <c r="N517" s="381"/>
      <c r="O517" s="381"/>
      <c r="P517" s="381"/>
      <c r="Q517" s="381"/>
      <c r="R517" s="381"/>
    </row>
    <row r="518" spans="1:18">
      <c r="A518" s="14"/>
      <c r="B518" s="14"/>
      <c r="C518" s="381"/>
      <c r="D518" s="381"/>
      <c r="E518" s="381"/>
      <c r="F518" s="381"/>
      <c r="G518" s="381"/>
      <c r="H518" s="381"/>
      <c r="I518" s="381"/>
      <c r="J518" s="381"/>
      <c r="K518" s="381"/>
      <c r="L518" s="381"/>
      <c r="M518" s="381"/>
      <c r="N518" s="381"/>
      <c r="O518" s="381"/>
      <c r="P518" s="381"/>
      <c r="Q518" s="381"/>
      <c r="R518" s="381"/>
    </row>
    <row r="519" spans="1:18">
      <c r="A519" s="14"/>
      <c r="B519" s="14"/>
      <c r="C519" s="381"/>
      <c r="D519" s="381"/>
      <c r="E519" s="381"/>
      <c r="F519" s="381"/>
      <c r="G519" s="381"/>
      <c r="H519" s="381"/>
      <c r="I519" s="381"/>
      <c r="J519" s="381"/>
      <c r="K519" s="381"/>
      <c r="L519" s="381"/>
      <c r="M519" s="381"/>
      <c r="N519" s="381"/>
      <c r="O519" s="381"/>
      <c r="P519" s="381"/>
      <c r="Q519" s="381"/>
      <c r="R519" s="381"/>
    </row>
    <row r="520" spans="1:18">
      <c r="A520" s="14"/>
      <c r="B520" s="14"/>
      <c r="C520" s="381"/>
      <c r="D520" s="381"/>
      <c r="E520" s="381"/>
      <c r="F520" s="381"/>
      <c r="G520" s="381"/>
      <c r="H520" s="381"/>
      <c r="I520" s="381"/>
      <c r="J520" s="381"/>
      <c r="K520" s="381"/>
      <c r="L520" s="381"/>
      <c r="M520" s="381"/>
      <c r="N520" s="381"/>
      <c r="O520" s="381"/>
      <c r="P520" s="381"/>
      <c r="Q520" s="381"/>
      <c r="R520" s="381"/>
    </row>
    <row r="521" spans="1:18">
      <c r="A521" s="14"/>
      <c r="B521" s="14"/>
      <c r="C521" s="381"/>
      <c r="D521" s="381"/>
      <c r="E521" s="381"/>
      <c r="F521" s="381"/>
      <c r="G521" s="381"/>
      <c r="H521" s="381"/>
      <c r="I521" s="381"/>
      <c r="J521" s="381"/>
      <c r="K521" s="381"/>
      <c r="L521" s="381"/>
      <c r="M521" s="381"/>
      <c r="N521" s="381"/>
      <c r="O521" s="381"/>
      <c r="P521" s="381"/>
      <c r="Q521" s="381"/>
      <c r="R521" s="381"/>
    </row>
    <row r="522" spans="1:18">
      <c r="A522" s="14"/>
      <c r="B522" s="14"/>
      <c r="C522" s="381"/>
      <c r="D522" s="381"/>
      <c r="E522" s="381"/>
      <c r="F522" s="381"/>
      <c r="G522" s="381"/>
      <c r="H522" s="381"/>
      <c r="I522" s="381"/>
      <c r="J522" s="381"/>
      <c r="K522" s="381"/>
      <c r="L522" s="381"/>
      <c r="M522" s="381"/>
      <c r="N522" s="381"/>
      <c r="O522" s="381"/>
      <c r="P522" s="381"/>
      <c r="Q522" s="381"/>
      <c r="R522" s="381"/>
    </row>
    <row r="523" spans="1:18">
      <c r="A523" s="14"/>
      <c r="B523" s="14"/>
      <c r="C523" s="381"/>
      <c r="D523" s="381"/>
      <c r="E523" s="381"/>
      <c r="F523" s="381"/>
      <c r="G523" s="381"/>
      <c r="H523" s="381"/>
      <c r="I523" s="381"/>
      <c r="J523" s="381"/>
      <c r="K523" s="381"/>
      <c r="L523" s="381"/>
      <c r="M523" s="381"/>
      <c r="N523" s="381"/>
      <c r="O523" s="381"/>
      <c r="P523" s="381"/>
      <c r="Q523" s="381"/>
      <c r="R523" s="381"/>
    </row>
    <row r="524" spans="1:18">
      <c r="A524" s="14"/>
      <c r="B524" s="14"/>
      <c r="C524" s="381"/>
      <c r="D524" s="381"/>
      <c r="E524" s="381"/>
      <c r="F524" s="381"/>
      <c r="G524" s="381"/>
      <c r="H524" s="381"/>
      <c r="I524" s="381"/>
      <c r="J524" s="381"/>
      <c r="K524" s="381"/>
      <c r="L524" s="381"/>
      <c r="M524" s="381"/>
      <c r="N524" s="381"/>
      <c r="O524" s="381"/>
      <c r="P524" s="381"/>
      <c r="Q524" s="381"/>
      <c r="R524" s="381"/>
    </row>
    <row r="525" spans="1:18">
      <c r="A525" s="14"/>
      <c r="B525" s="14"/>
      <c r="C525" s="381"/>
      <c r="D525" s="381"/>
      <c r="E525" s="381"/>
      <c r="F525" s="381"/>
      <c r="G525" s="381"/>
      <c r="H525" s="381"/>
      <c r="I525" s="381"/>
      <c r="J525" s="381"/>
      <c r="K525" s="381"/>
      <c r="L525" s="381"/>
      <c r="M525" s="381"/>
      <c r="N525" s="381"/>
      <c r="O525" s="381"/>
      <c r="P525" s="381"/>
      <c r="Q525" s="381"/>
      <c r="R525" s="381"/>
    </row>
    <row r="526" spans="1:18">
      <c r="A526" s="14"/>
      <c r="B526" s="14"/>
      <c r="C526" s="381"/>
      <c r="D526" s="381"/>
      <c r="E526" s="381"/>
      <c r="F526" s="381"/>
      <c r="G526" s="381"/>
      <c r="H526" s="381"/>
      <c r="I526" s="381"/>
      <c r="J526" s="381"/>
      <c r="K526" s="381"/>
      <c r="L526" s="381"/>
      <c r="M526" s="381"/>
      <c r="N526" s="381"/>
      <c r="O526" s="381"/>
      <c r="P526" s="381"/>
      <c r="Q526" s="381"/>
      <c r="R526" s="381"/>
    </row>
    <row r="527" spans="1:18">
      <c r="A527" s="14"/>
      <c r="B527" s="14"/>
      <c r="C527" s="381"/>
      <c r="D527" s="381"/>
      <c r="E527" s="381"/>
      <c r="F527" s="381"/>
      <c r="G527" s="381"/>
      <c r="H527" s="381"/>
      <c r="I527" s="381"/>
      <c r="J527" s="381"/>
      <c r="K527" s="381"/>
      <c r="L527" s="381"/>
      <c r="M527" s="381"/>
      <c r="N527" s="381"/>
      <c r="O527" s="381"/>
      <c r="P527" s="381"/>
      <c r="Q527" s="381"/>
      <c r="R527" s="381"/>
    </row>
    <row r="528" spans="1:18">
      <c r="A528" s="14"/>
      <c r="B528" s="14"/>
      <c r="C528" s="381"/>
      <c r="D528" s="381"/>
      <c r="E528" s="381"/>
      <c r="F528" s="381"/>
      <c r="G528" s="381"/>
      <c r="H528" s="381"/>
      <c r="I528" s="381"/>
      <c r="J528" s="381"/>
      <c r="K528" s="381"/>
      <c r="L528" s="381"/>
      <c r="M528" s="381"/>
      <c r="N528" s="381"/>
      <c r="O528" s="381"/>
      <c r="P528" s="381"/>
      <c r="Q528" s="381"/>
      <c r="R528" s="381"/>
    </row>
    <row r="529" spans="1:18">
      <c r="A529" s="14"/>
      <c r="B529" s="14"/>
      <c r="C529" s="381"/>
      <c r="D529" s="381"/>
      <c r="E529" s="381"/>
      <c r="F529" s="381"/>
      <c r="G529" s="381"/>
      <c r="H529" s="381"/>
      <c r="I529" s="381"/>
      <c r="J529" s="381"/>
      <c r="K529" s="381"/>
      <c r="L529" s="381"/>
      <c r="M529" s="381"/>
      <c r="N529" s="381"/>
      <c r="O529" s="381"/>
      <c r="P529" s="381"/>
      <c r="Q529" s="381"/>
      <c r="R529" s="381"/>
    </row>
    <row r="530" spans="1:18">
      <c r="A530" s="14"/>
      <c r="B530" s="14"/>
      <c r="C530" s="381"/>
      <c r="D530" s="381"/>
      <c r="E530" s="381"/>
      <c r="F530" s="381"/>
      <c r="G530" s="381"/>
      <c r="H530" s="381"/>
      <c r="I530" s="381"/>
      <c r="J530" s="381"/>
      <c r="K530" s="381"/>
      <c r="L530" s="381"/>
      <c r="M530" s="381"/>
      <c r="N530" s="381"/>
      <c r="O530" s="381"/>
      <c r="P530" s="381"/>
      <c r="Q530" s="381"/>
      <c r="R530" s="381"/>
    </row>
    <row r="531" spans="1:18">
      <c r="A531" s="14"/>
      <c r="B531" s="14"/>
      <c r="C531" s="381"/>
      <c r="D531" s="381"/>
      <c r="E531" s="381"/>
      <c r="F531" s="381"/>
      <c r="G531" s="381"/>
      <c r="H531" s="381"/>
      <c r="I531" s="381"/>
      <c r="J531" s="381"/>
      <c r="K531" s="381"/>
      <c r="L531" s="381"/>
      <c r="M531" s="381"/>
      <c r="N531" s="381"/>
      <c r="O531" s="381"/>
      <c r="P531" s="381"/>
      <c r="Q531" s="381"/>
      <c r="R531" s="381"/>
    </row>
    <row r="532" spans="1:18">
      <c r="A532" s="14"/>
      <c r="B532" s="14"/>
      <c r="C532" s="381"/>
      <c r="D532" s="381"/>
      <c r="E532" s="381"/>
      <c r="F532" s="381"/>
      <c r="G532" s="381"/>
      <c r="H532" s="381"/>
      <c r="I532" s="381"/>
      <c r="J532" s="381"/>
      <c r="K532" s="381"/>
      <c r="L532" s="381"/>
      <c r="M532" s="381"/>
      <c r="N532" s="381"/>
      <c r="O532" s="381"/>
      <c r="P532" s="381"/>
      <c r="Q532" s="381"/>
      <c r="R532" s="381"/>
    </row>
    <row r="533" spans="1:18">
      <c r="A533" s="14"/>
      <c r="B533" s="14"/>
      <c r="C533" s="381"/>
      <c r="D533" s="381"/>
      <c r="E533" s="381"/>
      <c r="F533" s="381"/>
      <c r="G533" s="381"/>
      <c r="H533" s="381"/>
      <c r="I533" s="381"/>
      <c r="J533" s="381"/>
      <c r="K533" s="381"/>
      <c r="L533" s="381"/>
      <c r="M533" s="381"/>
      <c r="N533" s="381"/>
      <c r="O533" s="381"/>
      <c r="P533" s="381"/>
      <c r="Q533" s="381"/>
      <c r="R533" s="381"/>
    </row>
    <row r="534" spans="1:18">
      <c r="A534" s="14"/>
      <c r="B534" s="14"/>
      <c r="C534" s="381"/>
      <c r="D534" s="381"/>
      <c r="E534" s="381"/>
      <c r="F534" s="381"/>
      <c r="G534" s="381"/>
      <c r="H534" s="381"/>
      <c r="I534" s="381"/>
      <c r="J534" s="381"/>
      <c r="K534" s="381"/>
      <c r="L534" s="381"/>
      <c r="M534" s="381"/>
      <c r="N534" s="381"/>
      <c r="O534" s="381"/>
      <c r="P534" s="381"/>
      <c r="Q534" s="381"/>
      <c r="R534" s="381"/>
    </row>
    <row r="535" spans="1:18">
      <c r="A535" s="14"/>
      <c r="B535" s="14"/>
      <c r="C535" s="381"/>
      <c r="D535" s="381"/>
      <c r="E535" s="381"/>
      <c r="F535" s="381"/>
      <c r="G535" s="381"/>
      <c r="H535" s="381"/>
      <c r="I535" s="381"/>
      <c r="J535" s="381"/>
      <c r="K535" s="381"/>
      <c r="L535" s="381"/>
      <c r="M535" s="381"/>
      <c r="N535" s="381"/>
      <c r="O535" s="381"/>
      <c r="P535" s="381"/>
      <c r="Q535" s="381"/>
      <c r="R535" s="381"/>
    </row>
    <row r="536" spans="1:18">
      <c r="A536" s="14"/>
      <c r="B536" s="14"/>
      <c r="C536" s="381"/>
      <c r="D536" s="381"/>
      <c r="E536" s="381"/>
      <c r="F536" s="381"/>
      <c r="G536" s="381"/>
      <c r="H536" s="381"/>
      <c r="I536" s="381"/>
      <c r="J536" s="381"/>
      <c r="K536" s="381"/>
      <c r="L536" s="381"/>
      <c r="M536" s="381"/>
      <c r="N536" s="381"/>
      <c r="O536" s="381"/>
      <c r="P536" s="381"/>
      <c r="Q536" s="381"/>
      <c r="R536" s="381"/>
    </row>
    <row r="537" spans="1:18">
      <c r="A537" s="14"/>
      <c r="B537" s="14"/>
      <c r="C537" s="381"/>
      <c r="D537" s="381"/>
      <c r="E537" s="381"/>
      <c r="F537" s="381"/>
      <c r="G537" s="381"/>
      <c r="H537" s="381"/>
      <c r="I537" s="381"/>
      <c r="J537" s="381"/>
      <c r="K537" s="381"/>
      <c r="L537" s="381"/>
      <c r="M537" s="381"/>
      <c r="N537" s="381"/>
      <c r="O537" s="381"/>
      <c r="P537" s="381"/>
      <c r="Q537" s="381"/>
      <c r="R537" s="381"/>
    </row>
    <row r="538" spans="1:18">
      <c r="A538" s="14"/>
      <c r="B538" s="14"/>
      <c r="C538" s="381"/>
      <c r="D538" s="381"/>
      <c r="E538" s="381"/>
      <c r="F538" s="381"/>
      <c r="G538" s="381"/>
      <c r="H538" s="381"/>
      <c r="I538" s="381"/>
      <c r="J538" s="381"/>
      <c r="K538" s="381"/>
      <c r="L538" s="381"/>
      <c r="M538" s="381"/>
      <c r="N538" s="381"/>
      <c r="O538" s="381"/>
      <c r="P538" s="381"/>
      <c r="Q538" s="381"/>
      <c r="R538" s="381"/>
    </row>
    <row r="539" spans="1:18">
      <c r="A539" s="14"/>
      <c r="B539" s="14"/>
      <c r="C539" s="381"/>
      <c r="D539" s="381"/>
      <c r="E539" s="381"/>
      <c r="F539" s="381"/>
      <c r="G539" s="381"/>
      <c r="H539" s="381"/>
      <c r="I539" s="381"/>
      <c r="J539" s="381"/>
      <c r="K539" s="381"/>
      <c r="L539" s="381"/>
      <c r="M539" s="381"/>
      <c r="N539" s="381"/>
      <c r="O539" s="381"/>
      <c r="P539" s="381"/>
      <c r="Q539" s="381"/>
      <c r="R539" s="381"/>
    </row>
    <row r="540" spans="1:18">
      <c r="A540" s="14"/>
      <c r="B540" s="14"/>
      <c r="C540" s="381"/>
      <c r="D540" s="381"/>
      <c r="E540" s="381"/>
      <c r="F540" s="381"/>
      <c r="G540" s="381"/>
      <c r="H540" s="381"/>
      <c r="I540" s="381"/>
      <c r="J540" s="381"/>
      <c r="K540" s="381"/>
      <c r="L540" s="381"/>
      <c r="M540" s="381"/>
      <c r="N540" s="381"/>
      <c r="O540" s="381"/>
      <c r="P540" s="381"/>
      <c r="Q540" s="381"/>
      <c r="R540" s="381"/>
    </row>
    <row r="541" spans="1:18">
      <c r="A541" s="14"/>
      <c r="B541" s="14"/>
      <c r="C541" s="381"/>
      <c r="D541" s="381"/>
      <c r="E541" s="381"/>
      <c r="F541" s="381"/>
      <c r="G541" s="381"/>
      <c r="H541" s="381"/>
      <c r="I541" s="381"/>
      <c r="J541" s="381"/>
      <c r="K541" s="381"/>
      <c r="L541" s="381"/>
      <c r="M541" s="381"/>
      <c r="N541" s="381"/>
      <c r="O541" s="381"/>
      <c r="P541" s="381"/>
      <c r="Q541" s="381"/>
      <c r="R541" s="381"/>
    </row>
    <row r="542" spans="1:18">
      <c r="A542" s="14"/>
      <c r="B542" s="14"/>
      <c r="C542" s="381"/>
      <c r="D542" s="381"/>
      <c r="E542" s="381"/>
      <c r="F542" s="381"/>
      <c r="G542" s="381"/>
      <c r="H542" s="381"/>
      <c r="I542" s="381"/>
      <c r="J542" s="381"/>
      <c r="K542" s="381"/>
      <c r="L542" s="381"/>
      <c r="M542" s="381"/>
      <c r="N542" s="381"/>
      <c r="O542" s="381"/>
      <c r="P542" s="381"/>
      <c r="Q542" s="381"/>
      <c r="R542" s="381"/>
    </row>
    <row r="543" spans="1:18">
      <c r="A543" s="14"/>
      <c r="B543" s="14"/>
      <c r="C543" s="381"/>
      <c r="D543" s="381"/>
      <c r="E543" s="381"/>
      <c r="F543" s="381"/>
      <c r="G543" s="381"/>
      <c r="H543" s="381"/>
      <c r="I543" s="381"/>
      <c r="J543" s="381"/>
      <c r="K543" s="381"/>
      <c r="L543" s="381"/>
      <c r="M543" s="381"/>
      <c r="N543" s="381"/>
      <c r="O543" s="381"/>
      <c r="P543" s="381"/>
      <c r="Q543" s="381"/>
      <c r="R543" s="381"/>
    </row>
    <row r="544" spans="1:18">
      <c r="A544" s="14"/>
      <c r="B544" s="14"/>
      <c r="C544" s="381"/>
      <c r="D544" s="381"/>
      <c r="E544" s="381"/>
      <c r="F544" s="381"/>
      <c r="G544" s="381"/>
      <c r="H544" s="381"/>
      <c r="I544" s="381"/>
      <c r="J544" s="381"/>
      <c r="K544" s="381"/>
      <c r="L544" s="381"/>
      <c r="M544" s="381"/>
      <c r="N544" s="381"/>
      <c r="O544" s="381"/>
      <c r="P544" s="381"/>
      <c r="Q544" s="381"/>
      <c r="R544" s="381"/>
    </row>
    <row r="545" spans="1:18">
      <c r="A545" s="14"/>
      <c r="B545" s="14"/>
      <c r="C545" s="381"/>
      <c r="D545" s="381"/>
      <c r="E545" s="381"/>
      <c r="F545" s="381"/>
      <c r="G545" s="381"/>
      <c r="H545" s="381"/>
      <c r="I545" s="381"/>
      <c r="J545" s="381"/>
      <c r="K545" s="381"/>
      <c r="L545" s="381"/>
      <c r="M545" s="381"/>
      <c r="N545" s="381"/>
      <c r="O545" s="381"/>
      <c r="P545" s="381"/>
      <c r="Q545" s="381"/>
      <c r="R545" s="381"/>
    </row>
    <row r="546" spans="1:18">
      <c r="A546" s="14"/>
      <c r="B546" s="14"/>
      <c r="C546" s="381"/>
      <c r="D546" s="381"/>
      <c r="E546" s="381"/>
      <c r="F546" s="381"/>
      <c r="G546" s="381"/>
      <c r="H546" s="381"/>
      <c r="I546" s="381"/>
      <c r="J546" s="381"/>
      <c r="K546" s="381"/>
      <c r="L546" s="381"/>
      <c r="M546" s="381"/>
      <c r="N546" s="381"/>
      <c r="O546" s="381"/>
      <c r="P546" s="381"/>
      <c r="Q546" s="381"/>
      <c r="R546" s="381"/>
    </row>
    <row r="547" spans="1:18">
      <c r="A547" s="14"/>
      <c r="B547" s="14"/>
      <c r="C547" s="381"/>
      <c r="D547" s="381"/>
      <c r="E547" s="381"/>
      <c r="F547" s="381"/>
      <c r="G547" s="381"/>
      <c r="H547" s="381"/>
      <c r="I547" s="381"/>
      <c r="J547" s="381"/>
      <c r="K547" s="381"/>
      <c r="L547" s="381"/>
      <c r="M547" s="381"/>
      <c r="N547" s="381"/>
      <c r="O547" s="381"/>
      <c r="P547" s="381"/>
      <c r="Q547" s="381"/>
      <c r="R547" s="381"/>
    </row>
    <row r="548" spans="1:18">
      <c r="A548" s="14"/>
      <c r="B548" s="14"/>
      <c r="C548" s="381"/>
      <c r="D548" s="381"/>
      <c r="E548" s="381"/>
      <c r="F548" s="381"/>
      <c r="G548" s="381"/>
      <c r="H548" s="381"/>
      <c r="I548" s="381"/>
      <c r="J548" s="381"/>
      <c r="K548" s="381"/>
      <c r="L548" s="381"/>
      <c r="M548" s="381"/>
      <c r="N548" s="381"/>
      <c r="O548" s="381"/>
      <c r="P548" s="381"/>
      <c r="Q548" s="381"/>
      <c r="R548" s="381"/>
    </row>
    <row r="549" spans="1:18">
      <c r="A549" s="14"/>
      <c r="B549" s="14"/>
      <c r="C549" s="381"/>
      <c r="D549" s="381"/>
      <c r="E549" s="381"/>
      <c r="F549" s="381"/>
      <c r="G549" s="381"/>
      <c r="H549" s="381"/>
      <c r="I549" s="381"/>
      <c r="J549" s="381"/>
      <c r="K549" s="381"/>
      <c r="L549" s="381"/>
      <c r="M549" s="381"/>
      <c r="N549" s="381"/>
      <c r="O549" s="381"/>
      <c r="P549" s="381"/>
      <c r="Q549" s="381"/>
      <c r="R549" s="381"/>
    </row>
    <row r="550" spans="1:18">
      <c r="A550" s="14"/>
      <c r="B550" s="14"/>
      <c r="C550" s="381"/>
      <c r="D550" s="381"/>
      <c r="E550" s="381"/>
      <c r="F550" s="381"/>
      <c r="G550" s="381"/>
      <c r="H550" s="381"/>
      <c r="I550" s="381"/>
      <c r="J550" s="381"/>
      <c r="K550" s="381"/>
      <c r="L550" s="381"/>
      <c r="M550" s="381"/>
      <c r="N550" s="381"/>
      <c r="O550" s="381"/>
      <c r="P550" s="381"/>
      <c r="Q550" s="381"/>
      <c r="R550" s="381"/>
    </row>
    <row r="551" spans="1:18">
      <c r="A551" s="14"/>
      <c r="B551" s="14"/>
      <c r="C551" s="381"/>
      <c r="D551" s="381"/>
      <c r="E551" s="381"/>
      <c r="F551" s="381"/>
      <c r="G551" s="381"/>
      <c r="H551" s="381"/>
      <c r="I551" s="381"/>
      <c r="J551" s="381"/>
      <c r="K551" s="381"/>
      <c r="L551" s="381"/>
      <c r="M551" s="381"/>
      <c r="N551" s="381"/>
      <c r="O551" s="381"/>
      <c r="P551" s="381"/>
      <c r="Q551" s="381"/>
      <c r="R551" s="381"/>
    </row>
    <row r="552" spans="1:18">
      <c r="A552" s="14"/>
      <c r="B552" s="14"/>
      <c r="C552" s="381"/>
      <c r="D552" s="381"/>
      <c r="E552" s="381"/>
      <c r="F552" s="381"/>
      <c r="G552" s="381"/>
      <c r="H552" s="381"/>
      <c r="I552" s="381"/>
      <c r="J552" s="381"/>
      <c r="K552" s="381"/>
      <c r="L552" s="381"/>
      <c r="M552" s="381"/>
      <c r="N552" s="381"/>
      <c r="O552" s="381"/>
      <c r="P552" s="381"/>
      <c r="Q552" s="381"/>
      <c r="R552" s="381"/>
    </row>
    <row r="553" spans="1:18">
      <c r="A553" s="14"/>
      <c r="B553" s="14"/>
      <c r="C553" s="381"/>
      <c r="D553" s="381"/>
      <c r="E553" s="381"/>
      <c r="F553" s="381"/>
      <c r="G553" s="381"/>
      <c r="H553" s="381"/>
      <c r="I553" s="381"/>
      <c r="J553" s="381"/>
      <c r="K553" s="381"/>
      <c r="L553" s="381"/>
      <c r="M553" s="381"/>
      <c r="N553" s="381"/>
      <c r="O553" s="381"/>
      <c r="P553" s="381"/>
      <c r="Q553" s="381"/>
      <c r="R553" s="381"/>
    </row>
    <row r="554" spans="1:18">
      <c r="A554" s="14"/>
      <c r="B554" s="14"/>
      <c r="C554" s="381"/>
      <c r="D554" s="381"/>
      <c r="E554" s="381"/>
      <c r="F554" s="381"/>
      <c r="G554" s="381"/>
      <c r="H554" s="381"/>
      <c r="I554" s="381"/>
      <c r="J554" s="381"/>
      <c r="K554" s="381"/>
      <c r="L554" s="381"/>
      <c r="M554" s="381"/>
      <c r="N554" s="381"/>
      <c r="O554" s="381"/>
      <c r="P554" s="381"/>
      <c r="Q554" s="381"/>
      <c r="R554" s="381"/>
    </row>
    <row r="555" spans="1:18">
      <c r="A555" s="14"/>
      <c r="B555" s="14"/>
      <c r="C555" s="381"/>
      <c r="D555" s="381"/>
      <c r="E555" s="381"/>
      <c r="F555" s="381"/>
      <c r="G555" s="381"/>
      <c r="H555" s="381"/>
      <c r="I555" s="381"/>
      <c r="J555" s="381"/>
      <c r="K555" s="381"/>
      <c r="L555" s="381"/>
      <c r="M555" s="381"/>
      <c r="N555" s="381"/>
      <c r="O555" s="381"/>
      <c r="P555" s="381"/>
      <c r="Q555" s="381"/>
      <c r="R555" s="381"/>
    </row>
    <row r="556" spans="1:18">
      <c r="A556" s="14"/>
      <c r="B556" s="14"/>
      <c r="C556" s="381"/>
      <c r="D556" s="381"/>
      <c r="E556" s="381"/>
      <c r="F556" s="381"/>
      <c r="G556" s="381"/>
      <c r="H556" s="381"/>
      <c r="I556" s="381"/>
      <c r="J556" s="381"/>
      <c r="K556" s="381"/>
      <c r="L556" s="381"/>
      <c r="M556" s="381"/>
      <c r="N556" s="381"/>
      <c r="O556" s="381"/>
      <c r="P556" s="381"/>
      <c r="Q556" s="381"/>
      <c r="R556" s="381"/>
    </row>
    <row r="557" spans="1:18">
      <c r="A557" s="14"/>
      <c r="B557" s="14"/>
      <c r="C557" s="381"/>
      <c r="D557" s="381"/>
      <c r="E557" s="381"/>
      <c r="F557" s="381"/>
      <c r="G557" s="381"/>
      <c r="H557" s="381"/>
      <c r="I557" s="381"/>
      <c r="J557" s="381"/>
      <c r="K557" s="381"/>
      <c r="L557" s="381"/>
      <c r="M557" s="381"/>
      <c r="N557" s="381"/>
      <c r="O557" s="381"/>
      <c r="P557" s="381"/>
      <c r="Q557" s="381"/>
      <c r="R557" s="381"/>
    </row>
    <row r="558" spans="1:18">
      <c r="A558" s="14"/>
      <c r="B558" s="14"/>
      <c r="C558" s="381"/>
      <c r="D558" s="381"/>
      <c r="E558" s="381"/>
      <c r="F558" s="381"/>
      <c r="G558" s="381"/>
      <c r="H558" s="381"/>
      <c r="I558" s="381"/>
      <c r="J558" s="381"/>
      <c r="K558" s="381"/>
      <c r="L558" s="381"/>
      <c r="M558" s="381"/>
      <c r="N558" s="381"/>
      <c r="O558" s="381"/>
      <c r="P558" s="381"/>
      <c r="Q558" s="381"/>
      <c r="R558" s="381"/>
    </row>
    <row r="559" spans="1:18">
      <c r="A559" s="14"/>
      <c r="B559" s="14"/>
      <c r="C559" s="381"/>
      <c r="D559" s="381"/>
      <c r="E559" s="381"/>
      <c r="F559" s="381"/>
      <c r="G559" s="381"/>
      <c r="H559" s="381"/>
      <c r="I559" s="381"/>
      <c r="J559" s="381"/>
      <c r="K559" s="381"/>
      <c r="L559" s="381"/>
      <c r="M559" s="381"/>
      <c r="N559" s="381"/>
      <c r="O559" s="381"/>
      <c r="P559" s="381"/>
      <c r="Q559" s="381"/>
      <c r="R559" s="381"/>
    </row>
    <row r="560" spans="1:18">
      <c r="A560" s="14"/>
      <c r="B560" s="14"/>
      <c r="C560" s="381"/>
      <c r="D560" s="381"/>
      <c r="E560" s="381"/>
      <c r="F560" s="381"/>
      <c r="G560" s="381"/>
      <c r="H560" s="381"/>
      <c r="I560" s="381"/>
      <c r="J560" s="381"/>
      <c r="K560" s="381"/>
      <c r="L560" s="381"/>
      <c r="M560" s="381"/>
      <c r="N560" s="381"/>
      <c r="O560" s="381"/>
      <c r="P560" s="381"/>
      <c r="Q560" s="381"/>
      <c r="R560" s="381"/>
    </row>
    <row r="561" spans="1:18">
      <c r="A561" s="14"/>
      <c r="B561" s="14"/>
      <c r="C561" s="381"/>
      <c r="D561" s="381"/>
      <c r="E561" s="381"/>
      <c r="F561" s="381"/>
      <c r="G561" s="381"/>
      <c r="H561" s="381"/>
      <c r="I561" s="381"/>
      <c r="J561" s="381"/>
      <c r="K561" s="381"/>
      <c r="L561" s="381"/>
      <c r="M561" s="381"/>
      <c r="N561" s="381"/>
      <c r="O561" s="381"/>
      <c r="P561" s="381"/>
      <c r="Q561" s="381"/>
      <c r="R561" s="381"/>
    </row>
    <row r="562" spans="1:18">
      <c r="A562" s="14"/>
      <c r="B562" s="14"/>
      <c r="C562" s="381"/>
      <c r="D562" s="381"/>
      <c r="E562" s="381"/>
      <c r="F562" s="381"/>
      <c r="G562" s="381"/>
      <c r="H562" s="381"/>
      <c r="I562" s="381"/>
      <c r="J562" s="381"/>
      <c r="K562" s="381"/>
      <c r="L562" s="381"/>
      <c r="M562" s="381"/>
      <c r="N562" s="381"/>
      <c r="O562" s="381"/>
      <c r="P562" s="381"/>
      <c r="Q562" s="381"/>
      <c r="R562" s="381"/>
    </row>
    <row r="563" spans="1:18">
      <c r="A563" s="14"/>
      <c r="B563" s="14"/>
      <c r="C563" s="381"/>
      <c r="D563" s="381"/>
      <c r="E563" s="381"/>
      <c r="F563" s="381"/>
      <c r="G563" s="381"/>
      <c r="H563" s="381"/>
      <c r="I563" s="381"/>
      <c r="J563" s="381"/>
      <c r="K563" s="381"/>
      <c r="L563" s="381"/>
      <c r="M563" s="381"/>
      <c r="N563" s="381"/>
      <c r="O563" s="381"/>
      <c r="P563" s="381"/>
      <c r="Q563" s="381"/>
      <c r="R563" s="381"/>
    </row>
    <row r="564" spans="1:18">
      <c r="A564" s="14"/>
      <c r="B564" s="14"/>
      <c r="C564" s="381"/>
      <c r="D564" s="381"/>
      <c r="E564" s="381"/>
      <c r="F564" s="381"/>
      <c r="G564" s="381"/>
      <c r="H564" s="381"/>
      <c r="I564" s="381"/>
      <c r="J564" s="381"/>
      <c r="K564" s="381"/>
      <c r="L564" s="381"/>
      <c r="M564" s="381"/>
      <c r="N564" s="381"/>
      <c r="O564" s="381"/>
      <c r="P564" s="381"/>
      <c r="Q564" s="381"/>
      <c r="R564" s="381"/>
    </row>
    <row r="565" spans="1:18">
      <c r="A565" s="14"/>
      <c r="B565" s="14"/>
      <c r="C565" s="381"/>
      <c r="D565" s="381"/>
      <c r="E565" s="381"/>
      <c r="F565" s="381"/>
      <c r="G565" s="381"/>
      <c r="H565" s="381"/>
      <c r="I565" s="381"/>
      <c r="J565" s="381"/>
      <c r="K565" s="381"/>
      <c r="L565" s="381"/>
      <c r="M565" s="381"/>
      <c r="N565" s="381"/>
      <c r="O565" s="381"/>
      <c r="P565" s="381"/>
      <c r="Q565" s="381"/>
      <c r="R565" s="381"/>
    </row>
    <row r="566" spans="1:18">
      <c r="A566" s="14"/>
      <c r="B566" s="14"/>
      <c r="C566" s="381"/>
      <c r="D566" s="381"/>
      <c r="E566" s="381"/>
      <c r="F566" s="381"/>
      <c r="G566" s="381"/>
      <c r="H566" s="381"/>
      <c r="I566" s="381"/>
      <c r="J566" s="381"/>
      <c r="K566" s="381"/>
      <c r="L566" s="381"/>
      <c r="M566" s="381"/>
      <c r="N566" s="381"/>
      <c r="O566" s="381"/>
      <c r="P566" s="381"/>
      <c r="Q566" s="381"/>
      <c r="R566" s="381"/>
    </row>
    <row r="567" spans="1:18">
      <c r="A567" s="14"/>
      <c r="B567" s="14"/>
      <c r="C567" s="381"/>
      <c r="D567" s="381"/>
      <c r="E567" s="381"/>
      <c r="F567" s="381"/>
      <c r="G567" s="381"/>
      <c r="H567" s="381"/>
      <c r="I567" s="381"/>
      <c r="J567" s="381"/>
      <c r="K567" s="381"/>
      <c r="L567" s="381"/>
      <c r="M567" s="381"/>
      <c r="N567" s="381"/>
      <c r="O567" s="381"/>
      <c r="P567" s="381"/>
      <c r="Q567" s="381"/>
      <c r="R567" s="381"/>
    </row>
    <row r="568" spans="1:18">
      <c r="A568" s="14"/>
      <c r="B568" s="14"/>
      <c r="C568" s="381"/>
      <c r="D568" s="381"/>
      <c r="E568" s="381"/>
      <c r="F568" s="381"/>
      <c r="G568" s="381"/>
      <c r="H568" s="381"/>
      <c r="I568" s="381"/>
      <c r="J568" s="381"/>
      <c r="K568" s="381"/>
      <c r="L568" s="381"/>
      <c r="M568" s="381"/>
      <c r="N568" s="381"/>
      <c r="O568" s="381"/>
      <c r="P568" s="381"/>
      <c r="Q568" s="381"/>
      <c r="R568" s="381"/>
    </row>
    <row r="569" spans="1:18">
      <c r="A569" s="14"/>
      <c r="B569" s="14"/>
      <c r="C569" s="381"/>
      <c r="D569" s="381"/>
      <c r="E569" s="381"/>
      <c r="F569" s="381"/>
      <c r="G569" s="381"/>
      <c r="H569" s="381"/>
      <c r="I569" s="381"/>
      <c r="J569" s="381"/>
      <c r="K569" s="381"/>
      <c r="L569" s="381"/>
      <c r="M569" s="381"/>
      <c r="N569" s="381"/>
      <c r="O569" s="381"/>
      <c r="P569" s="381"/>
      <c r="Q569" s="381"/>
      <c r="R569" s="381"/>
    </row>
    <row r="570" spans="1:18">
      <c r="A570" s="14"/>
      <c r="B570" s="14"/>
      <c r="C570" s="381"/>
      <c r="D570" s="381"/>
      <c r="E570" s="381"/>
      <c r="F570" s="381"/>
      <c r="G570" s="381"/>
      <c r="H570" s="381"/>
      <c r="I570" s="381"/>
      <c r="J570" s="381"/>
      <c r="K570" s="381"/>
      <c r="L570" s="381"/>
      <c r="M570" s="381"/>
      <c r="N570" s="381"/>
      <c r="O570" s="381"/>
      <c r="P570" s="381"/>
      <c r="Q570" s="381"/>
      <c r="R570" s="381"/>
    </row>
    <row r="571" spans="1:18">
      <c r="A571" s="14"/>
      <c r="B571" s="14"/>
      <c r="C571" s="381"/>
      <c r="D571" s="381"/>
      <c r="E571" s="381"/>
      <c r="F571" s="381"/>
      <c r="G571" s="381"/>
      <c r="H571" s="381"/>
      <c r="I571" s="381"/>
      <c r="J571" s="381"/>
      <c r="K571" s="381"/>
      <c r="L571" s="381"/>
      <c r="M571" s="381"/>
      <c r="N571" s="381"/>
      <c r="O571" s="381"/>
      <c r="P571" s="381"/>
      <c r="Q571" s="381"/>
      <c r="R571" s="381"/>
    </row>
    <row r="572" spans="1:18">
      <c r="A572" s="14"/>
      <c r="B572" s="14"/>
      <c r="C572" s="381"/>
      <c r="D572" s="381"/>
      <c r="E572" s="381"/>
      <c r="F572" s="381"/>
      <c r="G572" s="381"/>
      <c r="H572" s="381"/>
      <c r="I572" s="381"/>
      <c r="J572" s="381"/>
      <c r="K572" s="381"/>
      <c r="L572" s="381"/>
      <c r="M572" s="381"/>
      <c r="N572" s="381"/>
      <c r="O572" s="381"/>
      <c r="P572" s="381"/>
      <c r="Q572" s="381"/>
      <c r="R572" s="381"/>
    </row>
    <row r="573" spans="1:18">
      <c r="A573" s="14"/>
      <c r="B573" s="14"/>
      <c r="C573" s="381"/>
      <c r="D573" s="381"/>
      <c r="E573" s="381"/>
      <c r="F573" s="381"/>
      <c r="G573" s="381"/>
      <c r="H573" s="381"/>
      <c r="I573" s="381"/>
      <c r="J573" s="381"/>
      <c r="K573" s="381"/>
      <c r="L573" s="381"/>
      <c r="M573" s="381"/>
      <c r="N573" s="381"/>
      <c r="O573" s="381"/>
      <c r="P573" s="381"/>
      <c r="Q573" s="381"/>
      <c r="R573" s="381"/>
    </row>
    <row r="574" spans="1:18">
      <c r="A574" s="14"/>
      <c r="B574" s="14"/>
      <c r="C574" s="381"/>
      <c r="D574" s="381"/>
      <c r="E574" s="381"/>
      <c r="F574" s="381"/>
      <c r="G574" s="381"/>
      <c r="H574" s="381"/>
      <c r="I574" s="381"/>
      <c r="J574" s="381"/>
      <c r="K574" s="381"/>
      <c r="L574" s="381"/>
      <c r="M574" s="381"/>
      <c r="N574" s="381"/>
      <c r="O574" s="381"/>
      <c r="P574" s="381"/>
      <c r="Q574" s="381"/>
      <c r="R574" s="381"/>
    </row>
    <row r="575" spans="1:18">
      <c r="A575" s="14"/>
      <c r="B575" s="14"/>
      <c r="C575" s="381"/>
      <c r="D575" s="381"/>
      <c r="E575" s="381"/>
      <c r="F575" s="381"/>
      <c r="G575" s="381"/>
      <c r="H575" s="381"/>
      <c r="I575" s="381"/>
      <c r="J575" s="381"/>
      <c r="K575" s="381"/>
      <c r="L575" s="381"/>
      <c r="M575" s="381"/>
      <c r="N575" s="381"/>
      <c r="O575" s="381"/>
      <c r="P575" s="381"/>
      <c r="Q575" s="381"/>
      <c r="R575" s="381"/>
    </row>
    <row r="576" spans="1:18">
      <c r="A576" s="14"/>
      <c r="B576" s="14"/>
      <c r="C576" s="381"/>
      <c r="D576" s="381"/>
      <c r="E576" s="381"/>
      <c r="F576" s="381"/>
      <c r="G576" s="381"/>
      <c r="H576" s="381"/>
      <c r="I576" s="381"/>
      <c r="J576" s="381"/>
      <c r="K576" s="381"/>
      <c r="L576" s="381"/>
      <c r="M576" s="381"/>
      <c r="N576" s="381"/>
      <c r="O576" s="381"/>
      <c r="P576" s="381"/>
      <c r="Q576" s="381"/>
      <c r="R576" s="381"/>
    </row>
    <row r="577" spans="1:18">
      <c r="A577" s="14"/>
      <c r="B577" s="14"/>
      <c r="C577" s="381"/>
      <c r="D577" s="381"/>
      <c r="E577" s="381"/>
      <c r="F577" s="381"/>
      <c r="G577" s="381"/>
      <c r="H577" s="381"/>
      <c r="I577" s="381"/>
      <c r="J577" s="381"/>
      <c r="K577" s="381"/>
      <c r="L577" s="381"/>
      <c r="M577" s="381"/>
      <c r="N577" s="381"/>
      <c r="O577" s="381"/>
      <c r="P577" s="381"/>
      <c r="Q577" s="381"/>
      <c r="R577" s="381"/>
    </row>
    <row r="578" spans="1:18">
      <c r="A578" s="14"/>
      <c r="B578" s="14"/>
      <c r="C578" s="381"/>
      <c r="D578" s="381"/>
      <c r="E578" s="381"/>
      <c r="F578" s="381"/>
      <c r="G578" s="381"/>
      <c r="H578" s="381"/>
      <c r="I578" s="381"/>
      <c r="J578" s="381"/>
      <c r="K578" s="381"/>
      <c r="L578" s="381"/>
      <c r="M578" s="381"/>
      <c r="N578" s="381"/>
      <c r="O578" s="381"/>
      <c r="P578" s="381"/>
      <c r="Q578" s="381"/>
      <c r="R578" s="381"/>
    </row>
    <row r="579" spans="1:18">
      <c r="A579" s="14"/>
      <c r="B579" s="14"/>
      <c r="C579" s="381"/>
      <c r="D579" s="381"/>
      <c r="E579" s="381"/>
      <c r="F579" s="381"/>
      <c r="G579" s="381"/>
      <c r="H579" s="381"/>
      <c r="I579" s="381"/>
      <c r="J579" s="381"/>
      <c r="K579" s="381"/>
      <c r="L579" s="381"/>
      <c r="M579" s="381"/>
      <c r="N579" s="381"/>
      <c r="O579" s="381"/>
      <c r="P579" s="381"/>
      <c r="Q579" s="381"/>
      <c r="R579" s="381"/>
    </row>
    <row r="580" spans="1:18">
      <c r="A580" s="14"/>
      <c r="B580" s="14"/>
      <c r="C580" s="381"/>
      <c r="D580" s="381"/>
      <c r="E580" s="381"/>
      <c r="F580" s="381"/>
      <c r="G580" s="381"/>
      <c r="H580" s="381"/>
      <c r="I580" s="381"/>
      <c r="J580" s="381"/>
      <c r="K580" s="381"/>
      <c r="L580" s="381"/>
      <c r="M580" s="381"/>
      <c r="N580" s="381"/>
      <c r="O580" s="381"/>
      <c r="P580" s="381"/>
      <c r="Q580" s="381"/>
      <c r="R580" s="381"/>
    </row>
    <row r="581" spans="1:18">
      <c r="A581" s="14"/>
      <c r="B581" s="14"/>
      <c r="C581" s="381"/>
      <c r="D581" s="381"/>
      <c r="E581" s="381"/>
      <c r="F581" s="381"/>
      <c r="G581" s="381"/>
      <c r="H581" s="381"/>
      <c r="I581" s="381"/>
      <c r="J581" s="381"/>
      <c r="K581" s="381"/>
      <c r="L581" s="381"/>
      <c r="M581" s="381"/>
      <c r="N581" s="381"/>
      <c r="O581" s="381"/>
      <c r="P581" s="381"/>
      <c r="Q581" s="381"/>
      <c r="R581" s="381"/>
    </row>
    <row r="582" spans="1:18">
      <c r="A582" s="14"/>
      <c r="B582" s="14"/>
      <c r="C582" s="381"/>
      <c r="D582" s="381"/>
      <c r="E582" s="381"/>
      <c r="F582" s="381"/>
      <c r="G582" s="381"/>
      <c r="H582" s="381"/>
      <c r="I582" s="381"/>
      <c r="J582" s="381"/>
      <c r="K582" s="381"/>
      <c r="L582" s="381"/>
      <c r="M582" s="381"/>
      <c r="N582" s="381"/>
      <c r="O582" s="381"/>
      <c r="P582" s="381"/>
      <c r="Q582" s="381"/>
      <c r="R582" s="381"/>
    </row>
    <row r="583" spans="1:18">
      <c r="A583" s="14"/>
      <c r="B583" s="14"/>
      <c r="C583" s="381"/>
      <c r="D583" s="381"/>
      <c r="E583" s="381"/>
      <c r="F583" s="381"/>
      <c r="G583" s="381"/>
      <c r="H583" s="381"/>
      <c r="I583" s="381"/>
      <c r="J583" s="381"/>
      <c r="K583" s="381"/>
      <c r="L583" s="381"/>
      <c r="M583" s="381"/>
      <c r="N583" s="381"/>
      <c r="O583" s="381"/>
      <c r="P583" s="381"/>
      <c r="Q583" s="381"/>
      <c r="R583" s="381"/>
    </row>
    <row r="584" spans="1:18">
      <c r="A584" s="14"/>
      <c r="B584" s="14"/>
      <c r="C584" s="381"/>
      <c r="D584" s="381"/>
      <c r="E584" s="381"/>
      <c r="F584" s="381"/>
      <c r="G584" s="381"/>
      <c r="H584" s="381"/>
      <c r="I584" s="381"/>
      <c r="J584" s="381"/>
      <c r="K584" s="381"/>
      <c r="L584" s="381"/>
      <c r="M584" s="381"/>
      <c r="N584" s="381"/>
      <c r="O584" s="381"/>
      <c r="P584" s="381"/>
      <c r="Q584" s="381"/>
      <c r="R584" s="381"/>
    </row>
    <row r="585" spans="1:18">
      <c r="A585" s="14"/>
      <c r="B585" s="14"/>
      <c r="C585" s="381"/>
      <c r="D585" s="381"/>
      <c r="E585" s="381"/>
      <c r="F585" s="381"/>
      <c r="G585" s="381"/>
      <c r="H585" s="381"/>
      <c r="I585" s="381"/>
      <c r="J585" s="381"/>
      <c r="K585" s="381"/>
      <c r="L585" s="381"/>
      <c r="M585" s="381"/>
      <c r="N585" s="381"/>
      <c r="O585" s="381"/>
      <c r="P585" s="381"/>
      <c r="Q585" s="381"/>
      <c r="R585" s="381"/>
    </row>
    <row r="586" spans="1:18">
      <c r="A586" s="14"/>
      <c r="B586" s="14"/>
      <c r="C586" s="381"/>
      <c r="D586" s="381"/>
      <c r="E586" s="381"/>
      <c r="F586" s="381"/>
      <c r="G586" s="381"/>
      <c r="H586" s="381"/>
      <c r="I586" s="381"/>
      <c r="J586" s="381"/>
      <c r="K586" s="381"/>
      <c r="L586" s="381"/>
      <c r="M586" s="381"/>
      <c r="N586" s="381"/>
      <c r="O586" s="381"/>
      <c r="P586" s="381"/>
      <c r="Q586" s="381"/>
      <c r="R586" s="381"/>
    </row>
    <row r="587" spans="1:18">
      <c r="A587" s="14"/>
      <c r="B587" s="14"/>
      <c r="C587" s="381"/>
      <c r="D587" s="381"/>
      <c r="E587" s="381"/>
      <c r="F587" s="381"/>
      <c r="G587" s="381"/>
      <c r="H587" s="381"/>
      <c r="I587" s="381"/>
      <c r="J587" s="381"/>
      <c r="K587" s="381"/>
      <c r="L587" s="381"/>
      <c r="M587" s="381"/>
      <c r="N587" s="381"/>
      <c r="O587" s="381"/>
      <c r="P587" s="381"/>
      <c r="Q587" s="381"/>
      <c r="R587" s="381"/>
    </row>
    <row r="588" spans="1:18">
      <c r="A588" s="14"/>
      <c r="B588" s="14"/>
      <c r="C588" s="381"/>
      <c r="D588" s="381"/>
      <c r="E588" s="381"/>
      <c r="F588" s="381"/>
      <c r="G588" s="381"/>
      <c r="H588" s="381"/>
      <c r="I588" s="381"/>
      <c r="J588" s="381"/>
      <c r="K588" s="381"/>
      <c r="L588" s="381"/>
      <c r="M588" s="381"/>
      <c r="N588" s="381"/>
      <c r="O588" s="381"/>
      <c r="P588" s="381"/>
      <c r="Q588" s="381"/>
      <c r="R588" s="381"/>
    </row>
    <row r="589" spans="1:18">
      <c r="A589" s="14"/>
      <c r="B589" s="14"/>
      <c r="C589" s="381"/>
      <c r="D589" s="381"/>
      <c r="E589" s="381"/>
      <c r="F589" s="381"/>
      <c r="G589" s="381"/>
      <c r="H589" s="381"/>
      <c r="I589" s="381"/>
      <c r="J589" s="381"/>
      <c r="K589" s="381"/>
      <c r="L589" s="381"/>
      <c r="M589" s="381"/>
      <c r="N589" s="381"/>
      <c r="O589" s="381"/>
      <c r="P589" s="381"/>
      <c r="Q589" s="381"/>
      <c r="R589" s="381"/>
    </row>
    <row r="590" spans="1:18">
      <c r="A590" s="14"/>
      <c r="B590" s="14"/>
      <c r="C590" s="381"/>
      <c r="D590" s="381"/>
      <c r="E590" s="381"/>
      <c r="F590" s="381"/>
      <c r="G590" s="381"/>
      <c r="H590" s="381"/>
      <c r="I590" s="381"/>
      <c r="J590" s="381"/>
      <c r="K590" s="381"/>
      <c r="L590" s="381"/>
      <c r="M590" s="381"/>
      <c r="N590" s="381"/>
      <c r="O590" s="381"/>
      <c r="P590" s="381"/>
      <c r="Q590" s="381"/>
      <c r="R590" s="381"/>
    </row>
    <row r="591" spans="1:18">
      <c r="A591" s="14"/>
      <c r="B591" s="14"/>
      <c r="C591" s="381"/>
      <c r="D591" s="381"/>
      <c r="E591" s="381"/>
      <c r="F591" s="381"/>
      <c r="G591" s="381"/>
      <c r="H591" s="381"/>
      <c r="I591" s="381"/>
      <c r="J591" s="381"/>
      <c r="K591" s="381"/>
      <c r="L591" s="381"/>
      <c r="M591" s="381"/>
      <c r="N591" s="381"/>
      <c r="O591" s="381"/>
      <c r="P591" s="381"/>
      <c r="Q591" s="381"/>
      <c r="R591" s="381"/>
    </row>
    <row r="592" spans="1:18">
      <c r="A592" s="14"/>
      <c r="B592" s="14"/>
      <c r="C592" s="381"/>
      <c r="D592" s="381"/>
      <c r="E592" s="381"/>
      <c r="F592" s="381"/>
      <c r="G592" s="381"/>
      <c r="H592" s="381"/>
      <c r="I592" s="381"/>
      <c r="J592" s="381"/>
      <c r="K592" s="381"/>
      <c r="L592" s="381"/>
      <c r="M592" s="381"/>
      <c r="N592" s="381"/>
      <c r="O592" s="381"/>
      <c r="P592" s="381"/>
      <c r="Q592" s="381"/>
      <c r="R592" s="381"/>
    </row>
    <row r="593" spans="1:18">
      <c r="A593" s="14"/>
      <c r="B593" s="14"/>
      <c r="C593" s="381"/>
      <c r="D593" s="381"/>
      <c r="E593" s="381"/>
      <c r="F593" s="381"/>
      <c r="G593" s="381"/>
      <c r="H593" s="381"/>
      <c r="I593" s="381"/>
      <c r="J593" s="381"/>
      <c r="K593" s="381"/>
      <c r="L593" s="381"/>
      <c r="M593" s="381"/>
      <c r="N593" s="381"/>
      <c r="O593" s="381"/>
      <c r="P593" s="381"/>
      <c r="Q593" s="381"/>
      <c r="R593" s="381"/>
    </row>
    <row r="594" spans="1:18">
      <c r="A594" s="14"/>
      <c r="B594" s="14"/>
      <c r="C594" s="381"/>
      <c r="D594" s="381"/>
      <c r="E594" s="381"/>
      <c r="F594" s="381"/>
      <c r="G594" s="381"/>
      <c r="H594" s="381"/>
      <c r="I594" s="381"/>
      <c r="J594" s="381"/>
      <c r="K594" s="381"/>
      <c r="L594" s="381"/>
      <c r="M594" s="381"/>
      <c r="N594" s="381"/>
      <c r="O594" s="381"/>
      <c r="P594" s="381"/>
      <c r="Q594" s="381"/>
      <c r="R594" s="381"/>
    </row>
    <row r="595" spans="1:18">
      <c r="A595" s="14"/>
      <c r="B595" s="14"/>
      <c r="C595" s="381"/>
      <c r="D595" s="381"/>
      <c r="E595" s="381"/>
      <c r="F595" s="381"/>
      <c r="G595" s="381"/>
      <c r="H595" s="381"/>
      <c r="I595" s="381"/>
      <c r="J595" s="381"/>
      <c r="K595" s="381"/>
      <c r="L595" s="381"/>
      <c r="M595" s="381"/>
      <c r="N595" s="381"/>
      <c r="O595" s="381"/>
      <c r="P595" s="381"/>
      <c r="Q595" s="381"/>
      <c r="R595" s="381"/>
    </row>
    <row r="596" spans="1:18">
      <c r="A596" s="14"/>
      <c r="B596" s="14"/>
      <c r="C596" s="381"/>
      <c r="D596" s="381"/>
      <c r="E596" s="381"/>
      <c r="F596" s="381"/>
      <c r="G596" s="381"/>
      <c r="H596" s="381"/>
      <c r="I596" s="381"/>
      <c r="J596" s="381"/>
      <c r="K596" s="381"/>
      <c r="L596" s="381"/>
      <c r="M596" s="381"/>
      <c r="N596" s="381"/>
      <c r="O596" s="381"/>
      <c r="P596" s="381"/>
      <c r="Q596" s="381"/>
      <c r="R596" s="381"/>
    </row>
    <row r="597" spans="1:18">
      <c r="A597" s="14"/>
      <c r="B597" s="14"/>
      <c r="C597" s="381"/>
      <c r="D597" s="381"/>
      <c r="E597" s="381"/>
      <c r="F597" s="381"/>
      <c r="G597" s="381"/>
      <c r="H597" s="381"/>
      <c r="I597" s="381"/>
      <c r="J597" s="381"/>
      <c r="K597" s="381"/>
      <c r="L597" s="381"/>
      <c r="M597" s="381"/>
      <c r="N597" s="381"/>
      <c r="O597" s="381"/>
      <c r="P597" s="381"/>
      <c r="Q597" s="381"/>
      <c r="R597" s="381"/>
    </row>
    <row r="598" spans="1:18">
      <c r="A598" s="14"/>
      <c r="B598" s="14"/>
      <c r="C598" s="381"/>
      <c r="D598" s="381"/>
      <c r="E598" s="381"/>
      <c r="F598" s="381"/>
      <c r="G598" s="381"/>
      <c r="H598" s="381"/>
      <c r="I598" s="381"/>
      <c r="J598" s="381"/>
      <c r="K598" s="381"/>
      <c r="L598" s="381"/>
      <c r="M598" s="381"/>
      <c r="N598" s="381"/>
      <c r="O598" s="381"/>
      <c r="P598" s="381"/>
      <c r="Q598" s="381"/>
      <c r="R598" s="381"/>
    </row>
    <row r="599" spans="1:18">
      <c r="A599" s="14"/>
      <c r="B599" s="14"/>
      <c r="C599" s="381"/>
      <c r="D599" s="381"/>
      <c r="E599" s="381"/>
      <c r="F599" s="381"/>
      <c r="G599" s="381"/>
      <c r="H599" s="381"/>
      <c r="I599" s="381"/>
      <c r="J599" s="381"/>
      <c r="K599" s="381"/>
      <c r="L599" s="381"/>
      <c r="M599" s="381"/>
      <c r="N599" s="381"/>
      <c r="O599" s="381"/>
      <c r="P599" s="381"/>
      <c r="Q599" s="381"/>
      <c r="R599" s="381"/>
    </row>
    <row r="600" spans="1:18">
      <c r="A600" s="14"/>
      <c r="B600" s="14"/>
      <c r="C600" s="381"/>
      <c r="D600" s="381"/>
      <c r="E600" s="381"/>
      <c r="F600" s="381"/>
      <c r="G600" s="381"/>
      <c r="H600" s="381"/>
      <c r="I600" s="381"/>
      <c r="J600" s="381"/>
      <c r="K600" s="381"/>
      <c r="L600" s="381"/>
      <c r="M600" s="381"/>
      <c r="N600" s="381"/>
      <c r="O600" s="381"/>
      <c r="P600" s="381"/>
      <c r="Q600" s="381"/>
      <c r="R600" s="381"/>
    </row>
    <row r="601" spans="1:18">
      <c r="A601" s="14"/>
      <c r="B601" s="14"/>
      <c r="C601" s="381"/>
      <c r="D601" s="381"/>
      <c r="E601" s="381"/>
      <c r="F601" s="381"/>
      <c r="G601" s="381"/>
      <c r="H601" s="381"/>
      <c r="I601" s="381"/>
      <c r="J601" s="381"/>
      <c r="K601" s="381"/>
      <c r="L601" s="381"/>
      <c r="M601" s="381"/>
      <c r="N601" s="381"/>
      <c r="O601" s="381"/>
      <c r="P601" s="381"/>
      <c r="Q601" s="381"/>
      <c r="R601" s="381"/>
    </row>
    <row r="602" spans="1:18">
      <c r="A602" s="14"/>
      <c r="B602" s="14"/>
      <c r="C602" s="381"/>
      <c r="D602" s="381"/>
      <c r="E602" s="381"/>
      <c r="F602" s="381"/>
      <c r="G602" s="381"/>
      <c r="H602" s="381"/>
      <c r="I602" s="381"/>
      <c r="J602" s="381"/>
      <c r="K602" s="381"/>
      <c r="L602" s="381"/>
      <c r="M602" s="381"/>
      <c r="N602" s="381"/>
      <c r="O602" s="381"/>
      <c r="P602" s="381"/>
      <c r="Q602" s="381"/>
      <c r="R602" s="381"/>
    </row>
    <row r="603" spans="1:18">
      <c r="A603" s="14"/>
      <c r="B603" s="14"/>
      <c r="C603" s="381"/>
      <c r="D603" s="381"/>
      <c r="E603" s="381"/>
      <c r="F603" s="381"/>
      <c r="G603" s="381"/>
      <c r="H603" s="381"/>
      <c r="I603" s="381"/>
      <c r="J603" s="381"/>
      <c r="K603" s="381"/>
      <c r="L603" s="381"/>
      <c r="M603" s="381"/>
      <c r="N603" s="381"/>
      <c r="O603" s="381"/>
      <c r="P603" s="381"/>
      <c r="Q603" s="381"/>
      <c r="R603" s="381"/>
    </row>
    <row r="604" spans="1:18">
      <c r="A604" s="14"/>
      <c r="B604" s="14"/>
      <c r="C604" s="381"/>
      <c r="D604" s="381"/>
      <c r="E604" s="381"/>
      <c r="F604" s="381"/>
      <c r="G604" s="381"/>
      <c r="H604" s="381"/>
      <c r="I604" s="381"/>
      <c r="J604" s="381"/>
      <c r="K604" s="381"/>
      <c r="L604" s="381"/>
      <c r="M604" s="381"/>
      <c r="N604" s="381"/>
      <c r="O604" s="381"/>
      <c r="P604" s="381"/>
      <c r="Q604" s="381"/>
      <c r="R604" s="381"/>
    </row>
    <row r="605" spans="1:18">
      <c r="A605" s="14"/>
      <c r="B605" s="14"/>
      <c r="C605" s="381"/>
      <c r="D605" s="381"/>
      <c r="E605" s="381"/>
      <c r="F605" s="381"/>
      <c r="G605" s="381"/>
      <c r="H605" s="381"/>
      <c r="I605" s="381"/>
      <c r="J605" s="381"/>
      <c r="K605" s="381"/>
      <c r="L605" s="381"/>
      <c r="M605" s="381"/>
      <c r="N605" s="381"/>
      <c r="O605" s="381"/>
      <c r="P605" s="381"/>
      <c r="Q605" s="381"/>
      <c r="R605" s="381"/>
    </row>
    <row r="606" spans="1:18">
      <c r="A606" s="14"/>
      <c r="B606" s="14"/>
      <c r="C606" s="381"/>
      <c r="D606" s="381"/>
      <c r="E606" s="381"/>
      <c r="F606" s="381"/>
      <c r="G606" s="381"/>
      <c r="H606" s="381"/>
      <c r="I606" s="381"/>
      <c r="J606" s="381"/>
      <c r="K606" s="381"/>
      <c r="L606" s="381"/>
      <c r="M606" s="381"/>
      <c r="N606" s="381"/>
      <c r="O606" s="381"/>
      <c r="P606" s="381"/>
      <c r="Q606" s="381"/>
      <c r="R606" s="381"/>
    </row>
    <row r="607" spans="1:18">
      <c r="A607" s="14"/>
      <c r="B607" s="14"/>
      <c r="C607" s="381"/>
      <c r="D607" s="381"/>
      <c r="E607" s="381"/>
      <c r="F607" s="381"/>
      <c r="G607" s="381"/>
      <c r="H607" s="381"/>
      <c r="I607" s="381"/>
      <c r="J607" s="381"/>
      <c r="K607" s="381"/>
      <c r="L607" s="381"/>
      <c r="M607" s="381"/>
      <c r="N607" s="381"/>
      <c r="O607" s="381"/>
      <c r="P607" s="381"/>
      <c r="Q607" s="381"/>
      <c r="R607" s="381"/>
    </row>
    <row r="608" spans="1:18">
      <c r="A608" s="14"/>
      <c r="B608" s="14"/>
      <c r="C608" s="381"/>
      <c r="D608" s="381"/>
      <c r="E608" s="381"/>
      <c r="F608" s="381"/>
      <c r="G608" s="381"/>
      <c r="H608" s="381"/>
      <c r="I608" s="381"/>
      <c r="J608" s="381"/>
      <c r="K608" s="381"/>
      <c r="L608" s="381"/>
      <c r="M608" s="381"/>
      <c r="N608" s="381"/>
      <c r="O608" s="381"/>
      <c r="P608" s="381"/>
      <c r="Q608" s="381"/>
      <c r="R608" s="381"/>
    </row>
    <row r="609" spans="1:18">
      <c r="A609" s="14"/>
      <c r="B609" s="14"/>
      <c r="C609" s="381"/>
      <c r="D609" s="381"/>
      <c r="E609" s="381"/>
      <c r="F609" s="381"/>
      <c r="G609" s="381"/>
      <c r="H609" s="381"/>
      <c r="I609" s="381"/>
      <c r="J609" s="381"/>
      <c r="K609" s="381"/>
      <c r="L609" s="381"/>
      <c r="M609" s="381"/>
      <c r="N609" s="381"/>
      <c r="O609" s="381"/>
      <c r="P609" s="381"/>
      <c r="Q609" s="381"/>
      <c r="R609" s="381"/>
    </row>
    <row r="610" spans="1:18">
      <c r="A610" s="14"/>
      <c r="B610" s="14"/>
      <c r="C610" s="381"/>
      <c r="D610" s="381"/>
      <c r="E610" s="381"/>
      <c r="F610" s="381"/>
      <c r="G610" s="381"/>
      <c r="H610" s="381"/>
      <c r="I610" s="381"/>
      <c r="J610" s="381"/>
      <c r="K610" s="381"/>
      <c r="L610" s="381"/>
      <c r="M610" s="381"/>
      <c r="N610" s="381"/>
      <c r="O610" s="381"/>
      <c r="P610" s="381"/>
      <c r="Q610" s="381"/>
      <c r="R610" s="381"/>
    </row>
    <row r="611" spans="1:18">
      <c r="A611" s="14"/>
      <c r="B611" s="14"/>
      <c r="C611" s="381"/>
      <c r="D611" s="381"/>
      <c r="E611" s="381"/>
      <c r="F611" s="381"/>
      <c r="G611" s="381"/>
      <c r="H611" s="381"/>
      <c r="I611" s="381"/>
      <c r="J611" s="381"/>
      <c r="K611" s="381"/>
      <c r="L611" s="381"/>
      <c r="M611" s="381"/>
      <c r="N611" s="381"/>
      <c r="O611" s="381"/>
      <c r="P611" s="381"/>
      <c r="Q611" s="381"/>
      <c r="R611" s="381"/>
    </row>
    <row r="612" spans="1:18">
      <c r="A612" s="14"/>
      <c r="B612" s="14"/>
      <c r="C612" s="381"/>
      <c r="D612" s="381"/>
      <c r="E612" s="381"/>
      <c r="F612" s="381"/>
      <c r="G612" s="381"/>
      <c r="H612" s="381"/>
      <c r="I612" s="381"/>
      <c r="J612" s="381"/>
      <c r="K612" s="381"/>
      <c r="L612" s="381"/>
      <c r="M612" s="381"/>
      <c r="N612" s="381"/>
      <c r="O612" s="381"/>
      <c r="P612" s="381"/>
      <c r="Q612" s="381"/>
      <c r="R612" s="381"/>
    </row>
    <row r="613" spans="1:18">
      <c r="A613" s="14"/>
      <c r="B613" s="14"/>
      <c r="C613" s="381"/>
      <c r="D613" s="381"/>
      <c r="E613" s="381"/>
      <c r="F613" s="381"/>
      <c r="G613" s="381"/>
      <c r="H613" s="381"/>
      <c r="I613" s="381"/>
      <c r="J613" s="381"/>
      <c r="K613" s="381"/>
      <c r="L613" s="381"/>
      <c r="M613" s="381"/>
      <c r="N613" s="381"/>
      <c r="O613" s="381"/>
      <c r="P613" s="381"/>
      <c r="Q613" s="381"/>
      <c r="R613" s="381"/>
    </row>
    <row r="614" spans="1:18">
      <c r="A614" s="14"/>
      <c r="B614" s="14"/>
      <c r="C614" s="381"/>
      <c r="D614" s="381"/>
      <c r="E614" s="381"/>
      <c r="F614" s="381"/>
      <c r="G614" s="381"/>
      <c r="H614" s="381"/>
      <c r="I614" s="381"/>
      <c r="J614" s="381"/>
      <c r="K614" s="381"/>
      <c r="L614" s="381"/>
      <c r="M614" s="381"/>
      <c r="N614" s="381"/>
      <c r="O614" s="381"/>
      <c r="P614" s="381"/>
      <c r="Q614" s="381"/>
      <c r="R614" s="381"/>
    </row>
    <row r="615" spans="1:18">
      <c r="A615" s="14"/>
      <c r="B615" s="14"/>
      <c r="C615" s="381"/>
      <c r="D615" s="381"/>
      <c r="E615" s="381"/>
      <c r="F615" s="381"/>
      <c r="G615" s="381"/>
      <c r="H615" s="381"/>
      <c r="I615" s="381"/>
      <c r="J615" s="381"/>
      <c r="K615" s="381"/>
      <c r="L615" s="381"/>
      <c r="M615" s="381"/>
      <c r="N615" s="381"/>
      <c r="O615" s="381"/>
      <c r="P615" s="381"/>
      <c r="Q615" s="381"/>
      <c r="R615" s="381"/>
    </row>
    <row r="616" spans="1:18">
      <c r="A616" s="14"/>
      <c r="B616" s="14"/>
      <c r="C616" s="381"/>
      <c r="D616" s="381"/>
      <c r="E616" s="381"/>
      <c r="F616" s="381"/>
      <c r="G616" s="381"/>
      <c r="H616" s="381"/>
      <c r="I616" s="381"/>
      <c r="J616" s="381"/>
      <c r="K616" s="381"/>
      <c r="L616" s="381"/>
      <c r="M616" s="381"/>
      <c r="N616" s="381"/>
      <c r="O616" s="381"/>
      <c r="P616" s="381"/>
      <c r="Q616" s="381"/>
      <c r="R616" s="381"/>
    </row>
    <row r="617" spans="1:18">
      <c r="A617" s="14"/>
      <c r="B617" s="14"/>
      <c r="C617" s="381"/>
      <c r="D617" s="381"/>
      <c r="E617" s="381"/>
      <c r="F617" s="381"/>
      <c r="G617" s="381"/>
      <c r="H617" s="381"/>
      <c r="I617" s="381"/>
      <c r="J617" s="381"/>
      <c r="K617" s="381"/>
      <c r="L617" s="381"/>
      <c r="M617" s="381"/>
      <c r="N617" s="381"/>
      <c r="O617" s="381"/>
      <c r="P617" s="381"/>
      <c r="Q617" s="381"/>
      <c r="R617" s="381"/>
    </row>
    <row r="618" spans="1:18">
      <c r="A618" s="14"/>
      <c r="B618" s="14"/>
      <c r="C618" s="381"/>
      <c r="D618" s="381"/>
      <c r="E618" s="381"/>
      <c r="F618" s="381"/>
      <c r="G618" s="381"/>
      <c r="H618" s="381"/>
      <c r="I618" s="381"/>
      <c r="J618" s="381"/>
      <c r="K618" s="381"/>
      <c r="L618" s="381"/>
      <c r="M618" s="381"/>
      <c r="N618" s="381"/>
      <c r="O618" s="381"/>
      <c r="P618" s="381"/>
      <c r="Q618" s="381"/>
      <c r="R618" s="381"/>
    </row>
    <row r="619" spans="1:18">
      <c r="A619" s="14"/>
      <c r="B619" s="14"/>
      <c r="C619" s="381"/>
      <c r="D619" s="381"/>
      <c r="E619" s="381"/>
      <c r="F619" s="381"/>
      <c r="G619" s="381"/>
      <c r="H619" s="381"/>
      <c r="I619" s="381"/>
      <c r="J619" s="381"/>
      <c r="K619" s="381"/>
      <c r="L619" s="381"/>
      <c r="M619" s="381"/>
      <c r="N619" s="381"/>
      <c r="O619" s="381"/>
      <c r="P619" s="381"/>
      <c r="Q619" s="381"/>
      <c r="R619" s="381"/>
    </row>
    <row r="620" spans="1:18">
      <c r="A620" s="14"/>
      <c r="B620" s="14"/>
      <c r="C620" s="381"/>
      <c r="D620" s="381"/>
      <c r="E620" s="381"/>
      <c r="F620" s="381"/>
      <c r="G620" s="381"/>
      <c r="H620" s="381"/>
      <c r="I620" s="381"/>
      <c r="J620" s="381"/>
      <c r="K620" s="381"/>
      <c r="L620" s="381"/>
      <c r="M620" s="381"/>
      <c r="N620" s="381"/>
      <c r="O620" s="381"/>
      <c r="P620" s="381"/>
      <c r="Q620" s="381"/>
      <c r="R620" s="381"/>
    </row>
    <row r="621" spans="1:18">
      <c r="A621" s="14"/>
      <c r="B621" s="14"/>
      <c r="C621" s="381"/>
      <c r="D621" s="381"/>
      <c r="E621" s="381"/>
      <c r="F621" s="381"/>
      <c r="G621" s="381"/>
      <c r="H621" s="381"/>
      <c r="I621" s="381"/>
      <c r="J621" s="381"/>
      <c r="K621" s="381"/>
      <c r="L621" s="381"/>
      <c r="M621" s="381"/>
      <c r="N621" s="381"/>
      <c r="O621" s="381"/>
      <c r="P621" s="381"/>
      <c r="Q621" s="381"/>
      <c r="R621" s="381"/>
    </row>
    <row r="622" spans="1:18">
      <c r="A622" s="14"/>
      <c r="B622" s="14"/>
      <c r="C622" s="381"/>
      <c r="D622" s="381"/>
      <c r="E622" s="381"/>
      <c r="F622" s="381"/>
      <c r="G622" s="381"/>
      <c r="H622" s="381"/>
      <c r="I622" s="381"/>
      <c r="J622" s="381"/>
      <c r="K622" s="381"/>
      <c r="L622" s="381"/>
      <c r="M622" s="381"/>
      <c r="N622" s="381"/>
      <c r="O622" s="381"/>
      <c r="P622" s="381"/>
      <c r="Q622" s="381"/>
      <c r="R622" s="381"/>
    </row>
    <row r="623" spans="1:18">
      <c r="A623" s="14"/>
      <c r="B623" s="14"/>
      <c r="C623" s="381"/>
      <c r="D623" s="381"/>
      <c r="E623" s="381"/>
      <c r="F623" s="381"/>
      <c r="G623" s="381"/>
      <c r="H623" s="381"/>
      <c r="I623" s="381"/>
      <c r="J623" s="381"/>
      <c r="K623" s="381"/>
      <c r="L623" s="381"/>
      <c r="M623" s="381"/>
      <c r="N623" s="381"/>
      <c r="O623" s="381"/>
      <c r="P623" s="381"/>
      <c r="Q623" s="381"/>
      <c r="R623" s="381"/>
    </row>
    <row r="624" spans="1:18">
      <c r="A624" s="14"/>
      <c r="B624" s="14"/>
      <c r="C624" s="381"/>
      <c r="D624" s="381"/>
      <c r="E624" s="381"/>
      <c r="F624" s="381"/>
      <c r="G624" s="381"/>
      <c r="H624" s="381"/>
      <c r="I624" s="381"/>
      <c r="J624" s="381"/>
      <c r="K624" s="381"/>
      <c r="L624" s="381"/>
      <c r="M624" s="381"/>
      <c r="N624" s="381"/>
      <c r="O624" s="381"/>
      <c r="P624" s="381"/>
      <c r="Q624" s="381"/>
      <c r="R624" s="381"/>
    </row>
    <row r="625" spans="1:18">
      <c r="A625" s="14"/>
      <c r="B625" s="14"/>
      <c r="C625" s="381"/>
      <c r="D625" s="381"/>
      <c r="E625" s="381"/>
      <c r="F625" s="381"/>
      <c r="G625" s="381"/>
      <c r="H625" s="381"/>
      <c r="I625" s="381"/>
      <c r="J625" s="381"/>
      <c r="K625" s="381"/>
      <c r="L625" s="381"/>
      <c r="M625" s="381"/>
      <c r="N625" s="381"/>
      <c r="O625" s="381"/>
      <c r="P625" s="381"/>
      <c r="Q625" s="381"/>
      <c r="R625" s="381"/>
    </row>
    <row r="626" spans="1:18">
      <c r="A626" s="14"/>
      <c r="B626" s="14"/>
      <c r="C626" s="381"/>
      <c r="D626" s="381"/>
      <c r="E626" s="381"/>
      <c r="F626" s="381"/>
      <c r="G626" s="381"/>
      <c r="H626" s="381"/>
      <c r="I626" s="381"/>
      <c r="J626" s="381"/>
      <c r="K626" s="381"/>
      <c r="L626" s="381"/>
      <c r="M626" s="381"/>
      <c r="N626" s="381"/>
      <c r="O626" s="381"/>
      <c r="P626" s="381"/>
      <c r="Q626" s="381"/>
      <c r="R626" s="381"/>
    </row>
    <row r="627" spans="1:18">
      <c r="A627" s="14"/>
      <c r="B627" s="14"/>
      <c r="C627" s="381"/>
      <c r="D627" s="381"/>
      <c r="E627" s="381"/>
      <c r="F627" s="381"/>
      <c r="G627" s="381"/>
      <c r="H627" s="381"/>
      <c r="I627" s="381"/>
      <c r="J627" s="381"/>
      <c r="K627" s="381"/>
      <c r="L627" s="381"/>
      <c r="M627" s="381"/>
      <c r="N627" s="381"/>
      <c r="O627" s="381"/>
      <c r="P627" s="381"/>
      <c r="Q627" s="381"/>
      <c r="R627" s="381"/>
    </row>
    <row r="628" spans="1:18">
      <c r="A628" s="14"/>
      <c r="B628" s="14"/>
      <c r="C628" s="381"/>
      <c r="D628" s="381"/>
      <c r="E628" s="381"/>
      <c r="F628" s="381"/>
      <c r="G628" s="381"/>
      <c r="H628" s="381"/>
      <c r="I628" s="381"/>
      <c r="J628" s="381"/>
      <c r="K628" s="381"/>
      <c r="L628" s="381"/>
      <c r="M628" s="381"/>
      <c r="N628" s="381"/>
      <c r="O628" s="381"/>
      <c r="P628" s="381"/>
      <c r="Q628" s="381"/>
      <c r="R628" s="381"/>
    </row>
    <row r="629" spans="1:18">
      <c r="A629" s="14"/>
      <c r="B629" s="14"/>
      <c r="C629" s="381"/>
      <c r="D629" s="381"/>
      <c r="E629" s="381"/>
      <c r="F629" s="381"/>
      <c r="G629" s="381"/>
      <c r="H629" s="381"/>
      <c r="I629" s="381"/>
      <c r="J629" s="381"/>
      <c r="K629" s="381"/>
      <c r="L629" s="381"/>
      <c r="M629" s="381"/>
      <c r="N629" s="381"/>
      <c r="O629" s="381"/>
      <c r="P629" s="381"/>
      <c r="Q629" s="381"/>
      <c r="R629" s="381"/>
    </row>
    <row r="630" spans="1:18">
      <c r="A630" s="14"/>
      <c r="B630" s="14"/>
      <c r="C630" s="381"/>
      <c r="D630" s="381"/>
      <c r="E630" s="381"/>
      <c r="F630" s="381"/>
      <c r="G630" s="381"/>
      <c r="H630" s="381"/>
      <c r="I630" s="381"/>
      <c r="J630" s="381"/>
      <c r="K630" s="381"/>
      <c r="L630" s="381"/>
      <c r="M630" s="381"/>
      <c r="N630" s="381"/>
      <c r="O630" s="381"/>
      <c r="P630" s="381"/>
      <c r="Q630" s="381"/>
      <c r="R630" s="381"/>
    </row>
    <row r="631" spans="1:18">
      <c r="A631" s="14"/>
      <c r="B631" s="14"/>
      <c r="C631" s="381"/>
      <c r="D631" s="381"/>
      <c r="E631" s="381"/>
      <c r="F631" s="381"/>
      <c r="G631" s="381"/>
      <c r="H631" s="381"/>
      <c r="I631" s="381"/>
      <c r="J631" s="381"/>
      <c r="K631" s="381"/>
      <c r="L631" s="381"/>
      <c r="M631" s="381"/>
      <c r="N631" s="381"/>
      <c r="O631" s="381"/>
      <c r="P631" s="381"/>
      <c r="Q631" s="381"/>
      <c r="R631" s="381"/>
    </row>
    <row r="632" spans="1:18">
      <c r="A632" s="14"/>
      <c r="B632" s="14"/>
      <c r="C632" s="381"/>
      <c r="D632" s="381"/>
      <c r="E632" s="381"/>
      <c r="F632" s="381"/>
      <c r="G632" s="381"/>
      <c r="H632" s="381"/>
      <c r="I632" s="381"/>
      <c r="J632" s="381"/>
      <c r="K632" s="381"/>
      <c r="L632" s="381"/>
      <c r="M632" s="381"/>
      <c r="N632" s="381"/>
      <c r="O632" s="381"/>
      <c r="P632" s="381"/>
      <c r="Q632" s="381"/>
      <c r="R632" s="381"/>
    </row>
    <row r="633" spans="1:18">
      <c r="A633" s="14"/>
      <c r="B633" s="14"/>
      <c r="C633" s="381"/>
      <c r="D633" s="381"/>
      <c r="E633" s="381"/>
      <c r="F633" s="381"/>
      <c r="G633" s="381"/>
      <c r="H633" s="381"/>
      <c r="I633" s="381"/>
      <c r="J633" s="381"/>
      <c r="K633" s="381"/>
      <c r="L633" s="381"/>
      <c r="M633" s="381"/>
      <c r="N633" s="381"/>
      <c r="O633" s="381"/>
      <c r="P633" s="381"/>
      <c r="Q633" s="381"/>
      <c r="R633" s="381"/>
    </row>
    <row r="634" spans="1:18">
      <c r="A634" s="14"/>
      <c r="B634" s="14"/>
      <c r="C634" s="381"/>
      <c r="D634" s="381"/>
      <c r="E634" s="381"/>
      <c r="F634" s="381"/>
      <c r="G634" s="381"/>
      <c r="H634" s="381"/>
      <c r="I634" s="381"/>
      <c r="J634" s="381"/>
      <c r="K634" s="381"/>
      <c r="L634" s="381"/>
      <c r="M634" s="381"/>
      <c r="N634" s="381"/>
      <c r="O634" s="381"/>
      <c r="P634" s="381"/>
      <c r="Q634" s="381"/>
      <c r="R634" s="381"/>
    </row>
    <row r="635" spans="1:18">
      <c r="A635" s="14"/>
      <c r="B635" s="14"/>
      <c r="C635" s="381"/>
      <c r="D635" s="381"/>
      <c r="E635" s="381"/>
      <c r="F635" s="381"/>
      <c r="G635" s="381"/>
      <c r="H635" s="381"/>
      <c r="I635" s="381"/>
      <c r="J635" s="381"/>
      <c r="K635" s="381"/>
      <c r="L635" s="381"/>
      <c r="M635" s="381"/>
      <c r="N635" s="381"/>
      <c r="O635" s="381"/>
      <c r="P635" s="381"/>
      <c r="Q635" s="381"/>
      <c r="R635" s="381"/>
    </row>
    <row r="636" spans="1:18">
      <c r="A636" s="14"/>
      <c r="B636" s="14"/>
      <c r="C636" s="381"/>
      <c r="D636" s="381"/>
      <c r="E636" s="381"/>
      <c r="F636" s="381"/>
      <c r="G636" s="381"/>
      <c r="H636" s="381"/>
      <c r="I636" s="381"/>
      <c r="J636" s="381"/>
      <c r="K636" s="381"/>
      <c r="L636" s="381"/>
      <c r="M636" s="381"/>
      <c r="N636" s="381"/>
      <c r="O636" s="381"/>
      <c r="P636" s="381"/>
      <c r="Q636" s="381"/>
      <c r="R636" s="381"/>
    </row>
    <row r="637" spans="1:18">
      <c r="A637" s="14"/>
      <c r="B637" s="14"/>
      <c r="C637" s="381"/>
      <c r="D637" s="381"/>
      <c r="E637" s="381"/>
      <c r="F637" s="381"/>
      <c r="G637" s="381"/>
      <c r="H637" s="381"/>
      <c r="I637" s="381"/>
      <c r="J637" s="381"/>
      <c r="K637" s="381"/>
      <c r="L637" s="381"/>
      <c r="M637" s="381"/>
      <c r="N637" s="381"/>
      <c r="O637" s="381"/>
      <c r="P637" s="381"/>
      <c r="Q637" s="381"/>
      <c r="R637" s="381"/>
    </row>
    <row r="638" spans="1:18">
      <c r="A638" s="14"/>
      <c r="B638" s="14"/>
      <c r="C638" s="381"/>
      <c r="D638" s="381"/>
      <c r="E638" s="381"/>
      <c r="F638" s="381"/>
      <c r="G638" s="381"/>
      <c r="H638" s="381"/>
      <c r="I638" s="381"/>
      <c r="J638" s="381"/>
      <c r="K638" s="381"/>
      <c r="L638" s="381"/>
      <c r="M638" s="381"/>
      <c r="N638" s="381"/>
      <c r="O638" s="381"/>
      <c r="P638" s="381"/>
      <c r="Q638" s="381"/>
      <c r="R638" s="381"/>
    </row>
    <row r="639" spans="1:18">
      <c r="A639" s="14"/>
      <c r="B639" s="14"/>
      <c r="C639" s="381"/>
      <c r="D639" s="381"/>
      <c r="E639" s="381"/>
      <c r="F639" s="381"/>
      <c r="G639" s="381"/>
      <c r="H639" s="381"/>
      <c r="I639" s="381"/>
      <c r="J639" s="381"/>
      <c r="K639" s="381"/>
      <c r="L639" s="381"/>
      <c r="M639" s="381"/>
      <c r="N639" s="381"/>
      <c r="O639" s="381"/>
      <c r="P639" s="381"/>
      <c r="Q639" s="381"/>
      <c r="R639" s="381"/>
    </row>
    <row r="640" spans="1:18">
      <c r="A640" s="14"/>
      <c r="B640" s="14"/>
      <c r="C640" s="381"/>
      <c r="D640" s="381"/>
      <c r="E640" s="381"/>
      <c r="F640" s="381"/>
      <c r="G640" s="381"/>
      <c r="H640" s="381"/>
      <c r="I640" s="381"/>
      <c r="J640" s="381"/>
      <c r="K640" s="381"/>
      <c r="L640" s="381"/>
      <c r="M640" s="381"/>
      <c r="N640" s="381"/>
      <c r="O640" s="381"/>
      <c r="P640" s="381"/>
      <c r="Q640" s="381"/>
      <c r="R640" s="381"/>
    </row>
    <row r="641" spans="1:18">
      <c r="A641" s="14"/>
      <c r="B641" s="14"/>
      <c r="C641" s="381"/>
      <c r="D641" s="381"/>
      <c r="E641" s="381"/>
      <c r="F641" s="381"/>
      <c r="G641" s="381"/>
      <c r="H641" s="381"/>
      <c r="I641" s="381"/>
      <c r="J641" s="381"/>
      <c r="K641" s="381"/>
      <c r="L641" s="381"/>
      <c r="M641" s="381"/>
      <c r="N641" s="381"/>
      <c r="O641" s="381"/>
      <c r="P641" s="381"/>
      <c r="Q641" s="381"/>
      <c r="R641" s="381"/>
    </row>
    <row r="642" spans="1:18">
      <c r="A642" s="14"/>
      <c r="B642" s="14"/>
      <c r="C642" s="381"/>
      <c r="D642" s="381"/>
      <c r="E642" s="381"/>
      <c r="F642" s="381"/>
      <c r="G642" s="381"/>
      <c r="H642" s="381"/>
      <c r="I642" s="381"/>
      <c r="J642" s="381"/>
      <c r="K642" s="381"/>
      <c r="L642" s="381"/>
      <c r="M642" s="381"/>
      <c r="N642" s="381"/>
      <c r="O642" s="381"/>
      <c r="P642" s="381"/>
      <c r="Q642" s="381"/>
      <c r="R642" s="381"/>
    </row>
    <row r="643" spans="1:18">
      <c r="A643" s="14"/>
      <c r="B643" s="14"/>
      <c r="C643" s="381"/>
      <c r="D643" s="381"/>
      <c r="E643" s="381"/>
      <c r="F643" s="381"/>
      <c r="G643" s="381"/>
      <c r="H643" s="381"/>
      <c r="I643" s="381"/>
      <c r="J643" s="381"/>
      <c r="K643" s="381"/>
      <c r="L643" s="381"/>
      <c r="M643" s="381"/>
      <c r="N643" s="381"/>
      <c r="O643" s="381"/>
      <c r="P643" s="381"/>
      <c r="Q643" s="381"/>
      <c r="R643" s="381"/>
    </row>
    <row r="644" spans="1:18">
      <c r="A644" s="14"/>
      <c r="B644" s="14"/>
      <c r="C644" s="381"/>
      <c r="D644" s="381"/>
      <c r="E644" s="381"/>
      <c r="F644" s="381"/>
      <c r="G644" s="381"/>
      <c r="H644" s="381"/>
      <c r="I644" s="381"/>
      <c r="J644" s="381"/>
      <c r="K644" s="381"/>
      <c r="L644" s="381"/>
      <c r="M644" s="381"/>
      <c r="N644" s="381"/>
      <c r="O644" s="381"/>
      <c r="P644" s="381"/>
      <c r="Q644" s="381"/>
      <c r="R644" s="381"/>
    </row>
    <row r="645" spans="1:18">
      <c r="A645" s="14"/>
      <c r="B645" s="14"/>
      <c r="C645" s="381"/>
      <c r="D645" s="381"/>
      <c r="E645" s="381"/>
      <c r="F645" s="381"/>
      <c r="G645" s="381"/>
      <c r="H645" s="381"/>
      <c r="I645" s="381"/>
      <c r="J645" s="381"/>
      <c r="K645" s="381"/>
      <c r="L645" s="381"/>
      <c r="M645" s="381"/>
      <c r="N645" s="381"/>
      <c r="O645" s="381"/>
      <c r="P645" s="381"/>
      <c r="Q645" s="381"/>
      <c r="R645" s="381"/>
    </row>
    <row r="646" spans="1:18">
      <c r="A646" s="14"/>
      <c r="B646" s="14"/>
      <c r="C646" s="381"/>
      <c r="D646" s="381"/>
      <c r="E646" s="381"/>
      <c r="F646" s="381"/>
      <c r="G646" s="381"/>
      <c r="H646" s="381"/>
      <c r="I646" s="381"/>
      <c r="J646" s="381"/>
      <c r="K646" s="381"/>
      <c r="L646" s="381"/>
      <c r="M646" s="381"/>
      <c r="N646" s="381"/>
      <c r="O646" s="381"/>
      <c r="P646" s="381"/>
      <c r="Q646" s="381"/>
      <c r="R646" s="381"/>
    </row>
    <row r="647" spans="1:18">
      <c r="A647" s="14"/>
      <c r="B647" s="14"/>
      <c r="C647" s="381"/>
      <c r="D647" s="381"/>
      <c r="E647" s="381"/>
      <c r="F647" s="381"/>
      <c r="G647" s="381"/>
      <c r="H647" s="381"/>
      <c r="I647" s="381"/>
      <c r="J647" s="381"/>
      <c r="K647" s="381"/>
      <c r="L647" s="381"/>
      <c r="M647" s="381"/>
      <c r="N647" s="381"/>
      <c r="O647" s="381"/>
      <c r="P647" s="381"/>
      <c r="Q647" s="381"/>
      <c r="R647" s="381"/>
    </row>
    <row r="648" spans="1:18">
      <c r="A648" s="14"/>
      <c r="B648" s="14"/>
      <c r="C648" s="381"/>
      <c r="D648" s="381"/>
      <c r="E648" s="381"/>
      <c r="F648" s="381"/>
      <c r="G648" s="381"/>
      <c r="H648" s="381"/>
      <c r="I648" s="381"/>
      <c r="J648" s="381"/>
      <c r="K648" s="381"/>
      <c r="L648" s="381"/>
      <c r="M648" s="381"/>
      <c r="N648" s="381"/>
      <c r="O648" s="381"/>
      <c r="P648" s="381"/>
      <c r="Q648" s="381"/>
      <c r="R648" s="381"/>
    </row>
    <row r="649" spans="1:18">
      <c r="A649" s="14"/>
      <c r="B649" s="14"/>
      <c r="C649" s="381"/>
      <c r="D649" s="381"/>
      <c r="E649" s="381"/>
      <c r="F649" s="381"/>
      <c r="G649" s="381"/>
      <c r="H649" s="381"/>
      <c r="I649" s="381"/>
      <c r="J649" s="381"/>
      <c r="K649" s="381"/>
      <c r="L649" s="381"/>
      <c r="M649" s="381"/>
      <c r="N649" s="381"/>
      <c r="O649" s="381"/>
      <c r="P649" s="381"/>
      <c r="Q649" s="381"/>
      <c r="R649" s="381"/>
    </row>
    <row r="650" spans="1:18">
      <c r="A650" s="14"/>
      <c r="B650" s="14"/>
      <c r="C650" s="381"/>
      <c r="D650" s="381"/>
      <c r="E650" s="381"/>
      <c r="F650" s="381"/>
      <c r="G650" s="381"/>
      <c r="H650" s="381"/>
      <c r="I650" s="381"/>
      <c r="J650" s="381"/>
      <c r="K650" s="381"/>
      <c r="L650" s="381"/>
      <c r="M650" s="381"/>
      <c r="N650" s="381"/>
      <c r="O650" s="381"/>
      <c r="P650" s="381"/>
      <c r="Q650" s="381"/>
      <c r="R650" s="381"/>
    </row>
    <row r="651" spans="1:18">
      <c r="A651" s="14"/>
      <c r="B651" s="14"/>
      <c r="C651" s="381"/>
      <c r="D651" s="381"/>
      <c r="E651" s="381"/>
      <c r="F651" s="381"/>
      <c r="G651" s="381"/>
      <c r="H651" s="381"/>
      <c r="I651" s="381"/>
      <c r="J651" s="381"/>
      <c r="K651" s="381"/>
      <c r="L651" s="381"/>
      <c r="M651" s="381"/>
      <c r="N651" s="381"/>
      <c r="O651" s="381"/>
      <c r="P651" s="381"/>
      <c r="Q651" s="381"/>
      <c r="R651" s="381"/>
    </row>
    <row r="652" spans="1:18">
      <c r="A652" s="14"/>
      <c r="B652" s="14"/>
      <c r="C652" s="381"/>
      <c r="D652" s="381"/>
      <c r="E652" s="381"/>
      <c r="F652" s="381"/>
      <c r="G652" s="381"/>
      <c r="H652" s="381"/>
      <c r="I652" s="381"/>
      <c r="J652" s="381"/>
      <c r="K652" s="381"/>
      <c r="L652" s="381"/>
      <c r="M652" s="381"/>
      <c r="N652" s="381"/>
      <c r="O652" s="381"/>
      <c r="P652" s="381"/>
      <c r="Q652" s="381"/>
      <c r="R652" s="381"/>
    </row>
    <row r="653" spans="1:18">
      <c r="A653" s="14"/>
      <c r="B653" s="14"/>
      <c r="C653" s="381"/>
      <c r="D653" s="381"/>
      <c r="E653" s="381"/>
      <c r="F653" s="381"/>
      <c r="G653" s="381"/>
      <c r="H653" s="381"/>
      <c r="I653" s="381"/>
      <c r="J653" s="381"/>
      <c r="K653" s="381"/>
      <c r="L653" s="381"/>
      <c r="M653" s="381"/>
      <c r="N653" s="381"/>
      <c r="O653" s="381"/>
      <c r="P653" s="381"/>
      <c r="Q653" s="381"/>
      <c r="R653" s="381"/>
    </row>
    <row r="654" spans="1:18">
      <c r="A654" s="14"/>
      <c r="B654" s="14"/>
      <c r="C654" s="381"/>
      <c r="D654" s="381"/>
      <c r="E654" s="381"/>
      <c r="F654" s="381"/>
      <c r="G654" s="381"/>
      <c r="H654" s="381"/>
      <c r="I654" s="381"/>
      <c r="J654" s="381"/>
      <c r="K654" s="381"/>
      <c r="L654" s="381"/>
      <c r="M654" s="381"/>
      <c r="N654" s="381"/>
      <c r="O654" s="381"/>
      <c r="P654" s="381"/>
      <c r="Q654" s="381"/>
      <c r="R654" s="381"/>
    </row>
    <row r="655" spans="1:18">
      <c r="A655" s="14"/>
      <c r="B655" s="14"/>
      <c r="C655" s="381"/>
      <c r="D655" s="381"/>
      <c r="E655" s="381"/>
      <c r="F655" s="381"/>
      <c r="G655" s="381"/>
      <c r="H655" s="381"/>
      <c r="I655" s="381"/>
      <c r="J655" s="381"/>
      <c r="K655" s="381"/>
      <c r="L655" s="381"/>
      <c r="M655" s="381"/>
      <c r="N655" s="381"/>
      <c r="O655" s="381"/>
      <c r="P655" s="381"/>
      <c r="Q655" s="381"/>
      <c r="R655" s="381"/>
    </row>
    <row r="656" spans="1:18">
      <c r="A656" s="14"/>
      <c r="B656" s="14"/>
      <c r="C656" s="381"/>
      <c r="D656" s="381"/>
      <c r="E656" s="381"/>
      <c r="F656" s="381"/>
      <c r="G656" s="381"/>
      <c r="H656" s="381"/>
      <c r="I656" s="381"/>
      <c r="J656" s="381"/>
      <c r="K656" s="381"/>
      <c r="L656" s="381"/>
      <c r="M656" s="381"/>
      <c r="N656" s="381"/>
      <c r="O656" s="381"/>
      <c r="P656" s="381"/>
      <c r="Q656" s="381"/>
      <c r="R656" s="381"/>
    </row>
    <row r="657" spans="1:18">
      <c r="A657" s="14"/>
      <c r="B657" s="14"/>
      <c r="C657" s="381"/>
      <c r="D657" s="381"/>
      <c r="E657" s="381"/>
      <c r="F657" s="381"/>
      <c r="G657" s="381"/>
      <c r="H657" s="381"/>
      <c r="I657" s="381"/>
      <c r="J657" s="381"/>
      <c r="K657" s="381"/>
      <c r="L657" s="381"/>
      <c r="M657" s="381"/>
      <c r="N657" s="381"/>
      <c r="O657" s="381"/>
      <c r="P657" s="381"/>
      <c r="Q657" s="381"/>
      <c r="R657" s="381"/>
    </row>
    <row r="658" spans="1:18">
      <c r="A658" s="14"/>
      <c r="B658" s="14"/>
      <c r="C658" s="381"/>
      <c r="D658" s="381"/>
      <c r="E658" s="381"/>
      <c r="F658" s="381"/>
      <c r="G658" s="381"/>
      <c r="H658" s="381"/>
      <c r="I658" s="381"/>
      <c r="J658" s="381"/>
      <c r="K658" s="381"/>
      <c r="L658" s="381"/>
      <c r="M658" s="381"/>
      <c r="N658" s="381"/>
      <c r="O658" s="381"/>
      <c r="P658" s="381"/>
      <c r="Q658" s="381"/>
      <c r="R658" s="381"/>
    </row>
    <row r="659" spans="1:18">
      <c r="A659" s="14"/>
      <c r="B659" s="14"/>
      <c r="C659" s="381"/>
      <c r="D659" s="381"/>
      <c r="E659" s="381"/>
      <c r="F659" s="381"/>
      <c r="G659" s="381"/>
      <c r="H659" s="381"/>
      <c r="I659" s="381"/>
      <c r="J659" s="381"/>
      <c r="K659" s="381"/>
      <c r="L659" s="381"/>
      <c r="M659" s="381"/>
      <c r="N659" s="381"/>
      <c r="O659" s="381"/>
      <c r="P659" s="381"/>
      <c r="Q659" s="381"/>
      <c r="R659" s="381"/>
    </row>
    <row r="660" spans="1:18">
      <c r="A660" s="14"/>
      <c r="B660" s="14"/>
      <c r="C660" s="381"/>
      <c r="D660" s="381"/>
      <c r="E660" s="381"/>
      <c r="F660" s="381"/>
      <c r="G660" s="381"/>
      <c r="H660" s="381"/>
      <c r="I660" s="381"/>
      <c r="J660" s="381"/>
      <c r="K660" s="381"/>
      <c r="L660" s="381"/>
      <c r="M660" s="381"/>
      <c r="N660" s="381"/>
      <c r="O660" s="381"/>
      <c r="P660" s="381"/>
      <c r="Q660" s="381"/>
      <c r="R660" s="381"/>
    </row>
    <row r="661" spans="1:18">
      <c r="A661" s="14"/>
      <c r="B661" s="14"/>
      <c r="C661" s="381"/>
      <c r="D661" s="381"/>
      <c r="E661" s="381"/>
      <c r="F661" s="381"/>
      <c r="G661" s="381"/>
      <c r="H661" s="381"/>
      <c r="I661" s="381"/>
      <c r="J661" s="381"/>
      <c r="K661" s="381"/>
      <c r="L661" s="381"/>
      <c r="M661" s="381"/>
      <c r="N661" s="381"/>
      <c r="O661" s="381"/>
      <c r="P661" s="381"/>
      <c r="Q661" s="381"/>
      <c r="R661" s="381"/>
    </row>
    <row r="662" spans="1:18">
      <c r="A662" s="14"/>
      <c r="B662" s="14"/>
      <c r="C662" s="381"/>
      <c r="D662" s="381"/>
      <c r="E662" s="381"/>
      <c r="F662" s="381"/>
      <c r="G662" s="381"/>
      <c r="H662" s="381"/>
      <c r="I662" s="381"/>
      <c r="J662" s="381"/>
      <c r="K662" s="381"/>
      <c r="L662" s="381"/>
      <c r="M662" s="381"/>
      <c r="N662" s="381"/>
      <c r="O662" s="381"/>
      <c r="P662" s="381"/>
      <c r="Q662" s="381"/>
      <c r="R662" s="381"/>
    </row>
    <row r="663" spans="1:18">
      <c r="A663" s="14"/>
      <c r="B663" s="14"/>
      <c r="C663" s="381"/>
      <c r="D663" s="381"/>
      <c r="E663" s="381"/>
      <c r="F663" s="381"/>
      <c r="G663" s="381"/>
      <c r="H663" s="381"/>
      <c r="I663" s="381"/>
      <c r="J663" s="381"/>
      <c r="K663" s="381"/>
      <c r="L663" s="381"/>
      <c r="M663" s="381"/>
      <c r="N663" s="381"/>
      <c r="O663" s="381"/>
      <c r="P663" s="381"/>
      <c r="Q663" s="381"/>
      <c r="R663" s="381"/>
    </row>
    <row r="664" spans="1:18">
      <c r="A664" s="14"/>
      <c r="B664" s="14"/>
      <c r="C664" s="381"/>
      <c r="D664" s="381"/>
      <c r="E664" s="381"/>
      <c r="F664" s="381"/>
      <c r="G664" s="381"/>
      <c r="H664" s="381"/>
      <c r="I664" s="381"/>
      <c r="J664" s="381"/>
      <c r="K664" s="381"/>
      <c r="L664" s="381"/>
      <c r="M664" s="381"/>
      <c r="N664" s="381"/>
      <c r="O664" s="381"/>
      <c r="P664" s="381"/>
      <c r="Q664" s="381"/>
      <c r="R664" s="381"/>
    </row>
    <row r="665" spans="1:18">
      <c r="A665" s="14"/>
      <c r="B665" s="14"/>
      <c r="C665" s="381"/>
      <c r="D665" s="381"/>
      <c r="E665" s="381"/>
      <c r="F665" s="381"/>
      <c r="G665" s="381"/>
      <c r="H665" s="381"/>
      <c r="I665" s="381"/>
      <c r="J665" s="381"/>
      <c r="K665" s="381"/>
      <c r="L665" s="381"/>
      <c r="M665" s="381"/>
      <c r="N665" s="381"/>
      <c r="O665" s="381"/>
      <c r="P665" s="381"/>
      <c r="Q665" s="381"/>
      <c r="R665" s="381"/>
    </row>
    <row r="666" spans="1:18">
      <c r="A666" s="14"/>
      <c r="B666" s="14"/>
      <c r="C666" s="381"/>
      <c r="D666" s="381"/>
      <c r="E666" s="381"/>
      <c r="F666" s="381"/>
      <c r="G666" s="381"/>
      <c r="H666" s="381"/>
      <c r="I666" s="381"/>
      <c r="J666" s="381"/>
      <c r="K666" s="381"/>
      <c r="L666" s="381"/>
      <c r="M666" s="381"/>
      <c r="N666" s="381"/>
      <c r="O666" s="381"/>
      <c r="P666" s="381"/>
      <c r="Q666" s="381"/>
      <c r="R666" s="381"/>
    </row>
    <row r="667" spans="1:18">
      <c r="A667" s="14"/>
      <c r="B667" s="14"/>
      <c r="C667" s="381"/>
      <c r="D667" s="381"/>
      <c r="E667" s="381"/>
      <c r="F667" s="381"/>
      <c r="G667" s="381"/>
      <c r="H667" s="381"/>
      <c r="I667" s="381"/>
      <c r="J667" s="381"/>
      <c r="K667" s="381"/>
      <c r="L667" s="381"/>
      <c r="M667" s="381"/>
      <c r="N667" s="381"/>
      <c r="O667" s="381"/>
      <c r="P667" s="381"/>
      <c r="Q667" s="381"/>
      <c r="R667" s="381"/>
    </row>
    <row r="668" spans="1:18">
      <c r="A668" s="14"/>
      <c r="B668" s="14"/>
      <c r="C668" s="381"/>
      <c r="D668" s="381"/>
      <c r="E668" s="381"/>
      <c r="F668" s="381"/>
      <c r="G668" s="381"/>
      <c r="H668" s="381"/>
      <c r="I668" s="381"/>
      <c r="J668" s="381"/>
      <c r="K668" s="381"/>
      <c r="L668" s="381"/>
      <c r="M668" s="381"/>
      <c r="N668" s="381"/>
      <c r="O668" s="381"/>
      <c r="P668" s="381"/>
      <c r="Q668" s="381"/>
      <c r="R668" s="381"/>
    </row>
    <row r="669" spans="1:18">
      <c r="A669" s="14"/>
      <c r="B669" s="14"/>
      <c r="C669" s="381"/>
      <c r="D669" s="381"/>
      <c r="E669" s="381"/>
      <c r="F669" s="381"/>
      <c r="G669" s="381"/>
      <c r="H669" s="381"/>
      <c r="I669" s="381"/>
      <c r="J669" s="381"/>
      <c r="K669" s="381"/>
      <c r="L669" s="381"/>
      <c r="M669" s="381"/>
      <c r="N669" s="381"/>
      <c r="O669" s="381"/>
      <c r="P669" s="381"/>
      <c r="Q669" s="381"/>
      <c r="R669" s="381"/>
    </row>
    <row r="670" spans="1:18">
      <c r="A670" s="14"/>
      <c r="B670" s="14"/>
      <c r="C670" s="381"/>
      <c r="D670" s="381"/>
      <c r="E670" s="381"/>
      <c r="F670" s="381"/>
      <c r="G670" s="381"/>
      <c r="H670" s="381"/>
      <c r="I670" s="381"/>
      <c r="J670" s="381"/>
      <c r="K670" s="381"/>
      <c r="L670" s="381"/>
      <c r="M670" s="381"/>
      <c r="N670" s="381"/>
      <c r="O670" s="381"/>
      <c r="P670" s="381"/>
      <c r="Q670" s="381"/>
      <c r="R670" s="381"/>
    </row>
    <row r="671" spans="1:18">
      <c r="A671" s="14"/>
      <c r="B671" s="14"/>
      <c r="C671" s="381"/>
      <c r="D671" s="381"/>
      <c r="E671" s="381"/>
      <c r="F671" s="381"/>
      <c r="G671" s="381"/>
      <c r="H671" s="381"/>
      <c r="I671" s="381"/>
      <c r="J671" s="381"/>
      <c r="K671" s="381"/>
      <c r="L671" s="381"/>
      <c r="M671" s="381"/>
      <c r="N671" s="381"/>
      <c r="O671" s="381"/>
      <c r="P671" s="381"/>
      <c r="Q671" s="381"/>
      <c r="R671" s="381"/>
    </row>
    <row r="672" spans="1:18">
      <c r="A672" s="14"/>
      <c r="B672" s="14"/>
      <c r="C672" s="381"/>
      <c r="D672" s="381"/>
      <c r="E672" s="381"/>
      <c r="F672" s="381"/>
      <c r="G672" s="381"/>
      <c r="H672" s="381"/>
      <c r="I672" s="381"/>
      <c r="J672" s="381"/>
      <c r="K672" s="381"/>
      <c r="L672" s="381"/>
      <c r="M672" s="381"/>
      <c r="N672" s="381"/>
      <c r="O672" s="381"/>
      <c r="P672" s="381"/>
      <c r="Q672" s="381"/>
      <c r="R672" s="381"/>
    </row>
    <row r="673" spans="1:18">
      <c r="A673" s="14"/>
      <c r="B673" s="14"/>
      <c r="C673" s="381"/>
      <c r="D673" s="381"/>
      <c r="E673" s="381"/>
      <c r="F673" s="381"/>
      <c r="G673" s="381"/>
      <c r="H673" s="381"/>
      <c r="I673" s="381"/>
      <c r="J673" s="381"/>
      <c r="K673" s="381"/>
      <c r="L673" s="381"/>
      <c r="M673" s="381"/>
      <c r="N673" s="381"/>
      <c r="O673" s="381"/>
      <c r="P673" s="381"/>
      <c r="Q673" s="381"/>
      <c r="R673" s="381"/>
    </row>
    <row r="674" spans="1:18">
      <c r="A674" s="14"/>
      <c r="B674" s="14"/>
      <c r="C674" s="381"/>
      <c r="D674" s="381"/>
      <c r="E674" s="381"/>
      <c r="F674" s="381"/>
      <c r="G674" s="381"/>
      <c r="H674" s="381"/>
      <c r="I674" s="381"/>
      <c r="J674" s="381"/>
      <c r="K674" s="381"/>
      <c r="L674" s="381"/>
      <c r="M674" s="381"/>
      <c r="N674" s="381"/>
      <c r="O674" s="381"/>
      <c r="P674" s="381"/>
      <c r="Q674" s="381"/>
      <c r="R674" s="381"/>
    </row>
    <row r="675" spans="1:18">
      <c r="A675" s="14"/>
      <c r="B675" s="14"/>
      <c r="C675" s="381"/>
      <c r="D675" s="381"/>
      <c r="E675" s="381"/>
      <c r="F675" s="381"/>
      <c r="G675" s="381"/>
      <c r="H675" s="381"/>
      <c r="I675" s="381"/>
      <c r="J675" s="381"/>
      <c r="K675" s="381"/>
      <c r="L675" s="381"/>
      <c r="M675" s="381"/>
      <c r="N675" s="381"/>
      <c r="O675" s="381"/>
      <c r="P675" s="381"/>
      <c r="Q675" s="381"/>
      <c r="R675" s="381"/>
    </row>
    <row r="676" spans="1:18">
      <c r="A676" s="14"/>
      <c r="B676" s="14"/>
      <c r="C676" s="381"/>
      <c r="D676" s="381"/>
      <c r="E676" s="381"/>
      <c r="F676" s="381"/>
      <c r="G676" s="381"/>
      <c r="H676" s="381"/>
      <c r="I676" s="381"/>
      <c r="J676" s="381"/>
      <c r="K676" s="381"/>
      <c r="L676" s="381"/>
      <c r="M676" s="381"/>
      <c r="N676" s="381"/>
      <c r="O676" s="381"/>
      <c r="P676" s="381"/>
      <c r="Q676" s="381"/>
      <c r="R676" s="381"/>
    </row>
    <row r="677" spans="1:18">
      <c r="A677" s="14"/>
      <c r="B677" s="14"/>
      <c r="C677" s="381"/>
      <c r="D677" s="381"/>
      <c r="E677" s="381"/>
      <c r="F677" s="381"/>
      <c r="G677" s="381"/>
      <c r="H677" s="381"/>
      <c r="I677" s="381"/>
      <c r="J677" s="381"/>
      <c r="K677" s="381"/>
      <c r="L677" s="381"/>
      <c r="M677" s="381"/>
      <c r="N677" s="381"/>
      <c r="O677" s="381"/>
      <c r="P677" s="381"/>
      <c r="Q677" s="381"/>
      <c r="R677" s="381"/>
    </row>
    <row r="678" spans="1:18">
      <c r="A678" s="14"/>
      <c r="B678" s="14"/>
      <c r="C678" s="381"/>
      <c r="D678" s="381"/>
      <c r="E678" s="381"/>
      <c r="F678" s="381"/>
      <c r="G678" s="381"/>
      <c r="H678" s="381"/>
      <c r="I678" s="381"/>
      <c r="J678" s="381"/>
      <c r="K678" s="381"/>
      <c r="L678" s="381"/>
      <c r="M678" s="381"/>
      <c r="N678" s="381"/>
      <c r="O678" s="381"/>
      <c r="P678" s="381"/>
      <c r="Q678" s="381"/>
      <c r="R678" s="381"/>
    </row>
    <row r="679" spans="1:18">
      <c r="A679" s="14"/>
      <c r="B679" s="14"/>
      <c r="C679" s="381"/>
      <c r="D679" s="381"/>
      <c r="E679" s="381"/>
      <c r="F679" s="381"/>
      <c r="G679" s="381"/>
      <c r="H679" s="381"/>
      <c r="I679" s="381"/>
      <c r="J679" s="381"/>
      <c r="K679" s="381"/>
      <c r="L679" s="381"/>
      <c r="M679" s="381"/>
      <c r="N679" s="381"/>
      <c r="O679" s="381"/>
      <c r="P679" s="381"/>
      <c r="Q679" s="381"/>
      <c r="R679" s="381"/>
    </row>
    <row r="680" spans="1:18">
      <c r="A680" s="14"/>
      <c r="B680" s="14"/>
      <c r="C680" s="381"/>
      <c r="D680" s="381"/>
      <c r="E680" s="381"/>
      <c r="F680" s="381"/>
      <c r="G680" s="381"/>
      <c r="H680" s="381"/>
      <c r="I680" s="381"/>
      <c r="J680" s="381"/>
      <c r="K680" s="381"/>
      <c r="L680" s="381"/>
      <c r="M680" s="381"/>
      <c r="N680" s="381"/>
      <c r="O680" s="381"/>
      <c r="P680" s="381"/>
      <c r="Q680" s="381"/>
      <c r="R680" s="381"/>
    </row>
    <row r="681" spans="1:18">
      <c r="A681" s="14"/>
      <c r="B681" s="14"/>
      <c r="C681" s="381"/>
      <c r="D681" s="381"/>
      <c r="E681" s="381"/>
      <c r="F681" s="381"/>
      <c r="G681" s="381"/>
      <c r="H681" s="381"/>
      <c r="I681" s="381"/>
      <c r="J681" s="381"/>
      <c r="K681" s="381"/>
      <c r="L681" s="381"/>
      <c r="M681" s="381"/>
      <c r="N681" s="381"/>
      <c r="O681" s="381"/>
      <c r="P681" s="381"/>
      <c r="Q681" s="381"/>
      <c r="R681" s="381"/>
    </row>
    <row r="682" spans="1:18">
      <c r="A682" s="14"/>
      <c r="B682" s="14"/>
      <c r="C682" s="381"/>
      <c r="D682" s="381"/>
      <c r="E682" s="381"/>
      <c r="F682" s="381"/>
      <c r="G682" s="381"/>
      <c r="H682" s="381"/>
      <c r="I682" s="381"/>
      <c r="J682" s="381"/>
      <c r="K682" s="381"/>
      <c r="L682" s="381"/>
      <c r="M682" s="381"/>
      <c r="N682" s="381"/>
      <c r="O682" s="381"/>
      <c r="P682" s="381"/>
      <c r="Q682" s="381"/>
      <c r="R682" s="381"/>
    </row>
    <row r="683" spans="1:18">
      <c r="A683" s="14"/>
      <c r="B683" s="14"/>
      <c r="C683" s="381"/>
      <c r="D683" s="381"/>
      <c r="E683" s="381"/>
      <c r="F683" s="381"/>
      <c r="G683" s="381"/>
      <c r="H683" s="381"/>
      <c r="I683" s="381"/>
      <c r="J683" s="381"/>
      <c r="K683" s="381"/>
      <c r="L683" s="381"/>
      <c r="M683" s="381"/>
      <c r="N683" s="381"/>
      <c r="O683" s="381"/>
      <c r="P683" s="381"/>
      <c r="Q683" s="381"/>
      <c r="R683" s="381"/>
    </row>
    <row r="684" spans="1:18">
      <c r="A684" s="14"/>
      <c r="B684" s="14"/>
      <c r="C684" s="381"/>
      <c r="D684" s="381"/>
      <c r="E684" s="381"/>
      <c r="F684" s="381"/>
      <c r="G684" s="381"/>
      <c r="H684" s="381"/>
      <c r="I684" s="381"/>
      <c r="J684" s="381"/>
      <c r="K684" s="381"/>
      <c r="L684" s="381"/>
      <c r="M684" s="381"/>
      <c r="N684" s="381"/>
      <c r="O684" s="381"/>
      <c r="P684" s="381"/>
      <c r="Q684" s="381"/>
      <c r="R684" s="381"/>
    </row>
    <row r="685" spans="1:18">
      <c r="A685" s="14"/>
      <c r="B685" s="14"/>
      <c r="C685" s="381"/>
      <c r="D685" s="381"/>
      <c r="E685" s="381"/>
      <c r="F685" s="381"/>
      <c r="G685" s="381"/>
      <c r="H685" s="381"/>
      <c r="I685" s="381"/>
      <c r="J685" s="381"/>
      <c r="K685" s="381"/>
      <c r="L685" s="381"/>
      <c r="M685" s="381"/>
      <c r="N685" s="381"/>
      <c r="O685" s="381"/>
      <c r="P685" s="381"/>
      <c r="Q685" s="381"/>
      <c r="R685" s="381"/>
    </row>
    <row r="686" spans="1:18">
      <c r="A686" s="14"/>
      <c r="B686" s="14"/>
      <c r="C686" s="381"/>
      <c r="D686" s="381"/>
      <c r="E686" s="381"/>
      <c r="F686" s="381"/>
      <c r="G686" s="381"/>
      <c r="H686" s="381"/>
      <c r="I686" s="381"/>
      <c r="J686" s="381"/>
      <c r="K686" s="381"/>
      <c r="L686" s="381"/>
      <c r="M686" s="381"/>
      <c r="N686" s="381"/>
      <c r="O686" s="381"/>
      <c r="P686" s="381"/>
      <c r="Q686" s="381"/>
      <c r="R686" s="381"/>
    </row>
    <row r="687" spans="1:18">
      <c r="A687" s="14"/>
      <c r="B687" s="14"/>
      <c r="C687" s="381"/>
      <c r="D687" s="381"/>
      <c r="E687" s="381"/>
      <c r="F687" s="381"/>
      <c r="G687" s="381"/>
      <c r="H687" s="381"/>
      <c r="I687" s="381"/>
      <c r="J687" s="381"/>
      <c r="K687" s="381"/>
      <c r="L687" s="381"/>
      <c r="M687" s="381"/>
      <c r="N687" s="381"/>
      <c r="O687" s="381"/>
      <c r="P687" s="381"/>
      <c r="Q687" s="381"/>
      <c r="R687" s="381"/>
    </row>
    <row r="688" spans="1:18">
      <c r="A688" s="14"/>
      <c r="B688" s="14"/>
      <c r="C688" s="381"/>
      <c r="D688" s="381"/>
      <c r="E688" s="381"/>
      <c r="F688" s="381"/>
      <c r="G688" s="381"/>
      <c r="H688" s="381"/>
      <c r="I688" s="381"/>
      <c r="J688" s="381"/>
      <c r="K688" s="381"/>
      <c r="L688" s="381"/>
      <c r="M688" s="381"/>
      <c r="N688" s="381"/>
      <c r="O688" s="381"/>
      <c r="P688" s="381"/>
      <c r="Q688" s="381"/>
      <c r="R688" s="381"/>
    </row>
    <row r="689" spans="1:18">
      <c r="A689" s="14"/>
      <c r="B689" s="14"/>
      <c r="C689" s="381"/>
      <c r="D689" s="381"/>
      <c r="E689" s="381"/>
      <c r="F689" s="381"/>
      <c r="G689" s="381"/>
      <c r="H689" s="381"/>
      <c r="I689" s="381"/>
      <c r="J689" s="381"/>
      <c r="K689" s="381"/>
      <c r="L689" s="381"/>
      <c r="M689" s="381"/>
      <c r="N689" s="381"/>
      <c r="O689" s="381"/>
      <c r="P689" s="381"/>
      <c r="Q689" s="381"/>
      <c r="R689" s="381"/>
    </row>
    <row r="690" spans="1:18">
      <c r="A690" s="14"/>
      <c r="B690" s="14"/>
      <c r="C690" s="381"/>
      <c r="D690" s="381"/>
      <c r="E690" s="381"/>
      <c r="F690" s="381"/>
      <c r="G690" s="381"/>
      <c r="H690" s="381"/>
      <c r="I690" s="381"/>
      <c r="J690" s="381"/>
      <c r="K690" s="381"/>
      <c r="L690" s="381"/>
      <c r="M690" s="381"/>
      <c r="N690" s="381"/>
      <c r="O690" s="381"/>
      <c r="P690" s="381"/>
      <c r="Q690" s="381"/>
      <c r="R690" s="381"/>
    </row>
    <row r="691" spans="1:18">
      <c r="A691" s="14"/>
      <c r="B691" s="14"/>
      <c r="C691" s="381"/>
      <c r="D691" s="381"/>
      <c r="E691" s="381"/>
      <c r="F691" s="381"/>
      <c r="G691" s="381"/>
      <c r="H691" s="381"/>
      <c r="I691" s="381"/>
      <c r="J691" s="381"/>
      <c r="K691" s="381"/>
      <c r="L691" s="381"/>
      <c r="M691" s="381"/>
      <c r="N691" s="381"/>
      <c r="O691" s="381"/>
      <c r="P691" s="381"/>
      <c r="Q691" s="381"/>
      <c r="R691" s="381"/>
    </row>
    <row r="692" spans="1:18">
      <c r="A692" s="14"/>
      <c r="B692" s="14"/>
      <c r="C692" s="381"/>
      <c r="D692" s="381"/>
      <c r="E692" s="381"/>
      <c r="F692" s="381"/>
      <c r="G692" s="381"/>
      <c r="H692" s="381"/>
      <c r="I692" s="381"/>
      <c r="J692" s="381"/>
      <c r="K692" s="381"/>
      <c r="L692" s="381"/>
      <c r="M692" s="381"/>
      <c r="N692" s="381"/>
      <c r="O692" s="381"/>
      <c r="P692" s="381"/>
      <c r="Q692" s="381"/>
      <c r="R692" s="381"/>
    </row>
    <row r="693" spans="1:18">
      <c r="A693" s="14"/>
      <c r="B693" s="14"/>
      <c r="C693" s="381"/>
      <c r="D693" s="381"/>
      <c r="E693" s="381"/>
      <c r="F693" s="381"/>
      <c r="G693" s="381"/>
      <c r="H693" s="381"/>
      <c r="I693" s="381"/>
      <c r="J693" s="381"/>
      <c r="K693" s="381"/>
      <c r="L693" s="381"/>
      <c r="M693" s="381"/>
      <c r="N693" s="381"/>
      <c r="O693" s="381"/>
      <c r="P693" s="381"/>
      <c r="Q693" s="381"/>
      <c r="R693" s="381"/>
    </row>
    <row r="694" spans="1:18">
      <c r="A694" s="14"/>
      <c r="B694" s="14"/>
      <c r="C694" s="381"/>
      <c r="D694" s="381"/>
      <c r="E694" s="381"/>
      <c r="F694" s="381"/>
      <c r="G694" s="381"/>
      <c r="H694" s="381"/>
      <c r="I694" s="381"/>
      <c r="J694" s="381"/>
      <c r="K694" s="381"/>
      <c r="L694" s="381"/>
      <c r="M694" s="381"/>
      <c r="N694" s="381"/>
      <c r="O694" s="381"/>
      <c r="P694" s="381"/>
      <c r="Q694" s="381"/>
      <c r="R694" s="381"/>
    </row>
    <row r="695" spans="1:18">
      <c r="A695" s="14"/>
      <c r="B695" s="14"/>
      <c r="C695" s="381"/>
      <c r="D695" s="381"/>
      <c r="E695" s="381"/>
      <c r="F695" s="381"/>
      <c r="G695" s="381"/>
      <c r="H695" s="381"/>
      <c r="I695" s="381"/>
      <c r="J695" s="381"/>
      <c r="K695" s="381"/>
      <c r="L695" s="381"/>
      <c r="M695" s="381"/>
      <c r="N695" s="381"/>
      <c r="O695" s="381"/>
      <c r="P695" s="381"/>
      <c r="Q695" s="381"/>
      <c r="R695" s="381"/>
    </row>
    <row r="696" spans="1:18">
      <c r="A696" s="14"/>
      <c r="B696" s="14"/>
      <c r="C696" s="381"/>
      <c r="D696" s="381"/>
      <c r="E696" s="381"/>
      <c r="F696" s="381"/>
      <c r="G696" s="381"/>
      <c r="H696" s="381"/>
      <c r="I696" s="381"/>
      <c r="J696" s="381"/>
      <c r="K696" s="381"/>
      <c r="L696" s="381"/>
      <c r="M696" s="381"/>
      <c r="N696" s="381"/>
      <c r="O696" s="381"/>
      <c r="P696" s="381"/>
      <c r="Q696" s="381"/>
      <c r="R696" s="381"/>
    </row>
    <row r="697" spans="1:18">
      <c r="A697" s="14"/>
      <c r="B697" s="14"/>
      <c r="C697" s="381"/>
      <c r="D697" s="381"/>
      <c r="E697" s="381"/>
      <c r="F697" s="381"/>
      <c r="G697" s="381"/>
      <c r="H697" s="381"/>
      <c r="I697" s="381"/>
      <c r="J697" s="381"/>
      <c r="K697" s="381"/>
      <c r="L697" s="381"/>
      <c r="M697" s="381"/>
      <c r="N697" s="381"/>
      <c r="O697" s="381"/>
      <c r="P697" s="381"/>
      <c r="Q697" s="381"/>
      <c r="R697" s="381"/>
    </row>
    <row r="698" spans="1:18">
      <c r="A698" s="14"/>
      <c r="B698" s="14"/>
      <c r="C698" s="381"/>
      <c r="D698" s="381"/>
      <c r="E698" s="381"/>
      <c r="F698" s="381"/>
      <c r="G698" s="381"/>
      <c r="H698" s="381"/>
      <c r="I698" s="381"/>
      <c r="J698" s="381"/>
      <c r="K698" s="381"/>
      <c r="L698" s="381"/>
      <c r="M698" s="381"/>
      <c r="N698" s="381"/>
      <c r="O698" s="381"/>
      <c r="P698" s="381"/>
      <c r="Q698" s="381"/>
      <c r="R698" s="381"/>
    </row>
    <row r="699" spans="1:18">
      <c r="A699" s="14"/>
      <c r="B699" s="14"/>
      <c r="C699" s="381"/>
      <c r="D699" s="381"/>
      <c r="E699" s="381"/>
      <c r="F699" s="381"/>
      <c r="G699" s="381"/>
      <c r="H699" s="381"/>
      <c r="I699" s="381"/>
      <c r="J699" s="381"/>
      <c r="K699" s="381"/>
      <c r="L699" s="381"/>
      <c r="M699" s="381"/>
      <c r="N699" s="381"/>
      <c r="O699" s="381"/>
      <c r="P699" s="381"/>
      <c r="Q699" s="381"/>
      <c r="R699" s="381"/>
    </row>
    <row r="700" spans="1:18">
      <c r="A700" s="14"/>
      <c r="B700" s="14"/>
      <c r="C700" s="381"/>
      <c r="D700" s="381"/>
      <c r="E700" s="381"/>
      <c r="F700" s="381"/>
      <c r="G700" s="381"/>
      <c r="H700" s="381"/>
      <c r="I700" s="381"/>
      <c r="J700" s="381"/>
      <c r="K700" s="381"/>
      <c r="L700" s="381"/>
      <c r="M700" s="381"/>
      <c r="N700" s="381"/>
      <c r="O700" s="381"/>
      <c r="P700" s="381"/>
      <c r="Q700" s="381"/>
      <c r="R700" s="381"/>
    </row>
    <row r="701" spans="1:18">
      <c r="A701" s="14"/>
      <c r="B701" s="14"/>
      <c r="C701" s="381"/>
      <c r="D701" s="381"/>
      <c r="E701" s="381"/>
      <c r="F701" s="381"/>
      <c r="G701" s="381"/>
      <c r="H701" s="381"/>
      <c r="I701" s="381"/>
      <c r="J701" s="381"/>
      <c r="K701" s="381"/>
      <c r="L701" s="381"/>
      <c r="M701" s="381"/>
      <c r="N701" s="381"/>
      <c r="O701" s="381"/>
      <c r="P701" s="381"/>
      <c r="Q701" s="381"/>
      <c r="R701" s="381"/>
    </row>
    <row r="702" spans="1:18">
      <c r="A702" s="14"/>
      <c r="B702" s="14"/>
      <c r="C702" s="381"/>
      <c r="D702" s="381"/>
      <c r="E702" s="381"/>
      <c r="F702" s="381"/>
      <c r="G702" s="381"/>
      <c r="H702" s="381"/>
      <c r="I702" s="381"/>
      <c r="J702" s="381"/>
      <c r="K702" s="381"/>
      <c r="L702" s="381"/>
      <c r="M702" s="381"/>
      <c r="N702" s="381"/>
      <c r="O702" s="381"/>
      <c r="P702" s="381"/>
      <c r="Q702" s="381"/>
      <c r="R702" s="381"/>
    </row>
    <row r="703" spans="1:18">
      <c r="A703" s="14"/>
      <c r="B703" s="14"/>
      <c r="C703" s="381"/>
      <c r="D703" s="381"/>
      <c r="E703" s="381"/>
      <c r="F703" s="381"/>
      <c r="G703" s="381"/>
      <c r="H703" s="381"/>
      <c r="I703" s="381"/>
      <c r="J703" s="381"/>
      <c r="K703" s="381"/>
      <c r="L703" s="381"/>
      <c r="M703" s="381"/>
      <c r="N703" s="381"/>
      <c r="O703" s="381"/>
      <c r="P703" s="381"/>
      <c r="Q703" s="381"/>
      <c r="R703" s="381"/>
    </row>
    <row r="704" spans="1:18">
      <c r="A704" s="14"/>
      <c r="B704" s="14"/>
      <c r="C704" s="381"/>
      <c r="D704" s="381"/>
      <c r="E704" s="381"/>
      <c r="F704" s="381"/>
      <c r="G704" s="381"/>
      <c r="H704" s="381"/>
      <c r="I704" s="381"/>
      <c r="J704" s="381"/>
      <c r="K704" s="381"/>
      <c r="L704" s="381"/>
      <c r="M704" s="381"/>
      <c r="N704" s="381"/>
      <c r="O704" s="381"/>
      <c r="P704" s="381"/>
      <c r="Q704" s="381"/>
      <c r="R704" s="381"/>
    </row>
    <row r="705" spans="1:18">
      <c r="A705" s="14"/>
      <c r="B705" s="14"/>
      <c r="C705" s="381"/>
      <c r="D705" s="381"/>
      <c r="E705" s="381"/>
      <c r="F705" s="381"/>
      <c r="G705" s="381"/>
      <c r="H705" s="381"/>
      <c r="I705" s="381"/>
      <c r="J705" s="381"/>
      <c r="K705" s="381"/>
      <c r="L705" s="381"/>
      <c r="M705" s="381"/>
      <c r="N705" s="381"/>
      <c r="O705" s="381"/>
      <c r="P705" s="381"/>
      <c r="Q705" s="381"/>
      <c r="R705" s="381"/>
    </row>
    <row r="706" spans="1:18">
      <c r="A706" s="14"/>
      <c r="B706" s="14"/>
      <c r="C706" s="381"/>
      <c r="D706" s="381"/>
      <c r="E706" s="381"/>
      <c r="F706" s="381"/>
      <c r="G706" s="381"/>
      <c r="H706" s="381"/>
      <c r="I706" s="381"/>
      <c r="J706" s="381"/>
      <c r="K706" s="381"/>
      <c r="L706" s="381"/>
      <c r="M706" s="381"/>
      <c r="N706" s="381"/>
      <c r="O706" s="381"/>
      <c r="P706" s="381"/>
      <c r="Q706" s="381"/>
      <c r="R706" s="381"/>
    </row>
    <row r="707" spans="1:18">
      <c r="A707" s="14"/>
      <c r="B707" s="14"/>
      <c r="C707" s="381"/>
      <c r="D707" s="381"/>
      <c r="E707" s="381"/>
      <c r="F707" s="381"/>
      <c r="G707" s="381"/>
      <c r="H707" s="381"/>
      <c r="I707" s="381"/>
      <c r="J707" s="381"/>
      <c r="K707" s="381"/>
      <c r="L707" s="381"/>
      <c r="M707" s="381"/>
      <c r="N707" s="381"/>
      <c r="O707" s="381"/>
      <c r="P707" s="381"/>
      <c r="Q707" s="381"/>
      <c r="R707" s="381"/>
    </row>
    <row r="708" spans="1:18">
      <c r="A708" s="14"/>
      <c r="B708" s="14"/>
      <c r="C708" s="381"/>
      <c r="D708" s="381"/>
      <c r="E708" s="381"/>
      <c r="F708" s="381"/>
      <c r="G708" s="381"/>
      <c r="H708" s="381"/>
      <c r="I708" s="381"/>
      <c r="J708" s="381"/>
      <c r="K708" s="381"/>
      <c r="L708" s="381"/>
      <c r="M708" s="381"/>
      <c r="N708" s="381"/>
      <c r="O708" s="381"/>
      <c r="P708" s="381"/>
      <c r="Q708" s="381"/>
      <c r="R708" s="381"/>
    </row>
    <row r="709" spans="1:18">
      <c r="A709" s="14"/>
      <c r="B709" s="14"/>
      <c r="C709" s="381"/>
      <c r="D709" s="381"/>
      <c r="E709" s="381"/>
      <c r="F709" s="381"/>
      <c r="G709" s="381"/>
      <c r="H709" s="381"/>
      <c r="I709" s="381"/>
      <c r="J709" s="381"/>
      <c r="K709" s="381"/>
      <c r="L709" s="381"/>
      <c r="M709" s="381"/>
      <c r="N709" s="381"/>
      <c r="O709" s="381"/>
      <c r="P709" s="381"/>
      <c r="Q709" s="381"/>
      <c r="R709" s="381"/>
    </row>
    <row r="710" spans="1:18">
      <c r="A710" s="14"/>
      <c r="B710" s="14"/>
      <c r="C710" s="381"/>
      <c r="D710" s="381"/>
      <c r="E710" s="381"/>
      <c r="F710" s="381"/>
      <c r="G710" s="381"/>
      <c r="H710" s="381"/>
      <c r="I710" s="381"/>
      <c r="J710" s="381"/>
      <c r="K710" s="381"/>
      <c r="L710" s="381"/>
      <c r="M710" s="381"/>
      <c r="N710" s="381"/>
      <c r="O710" s="381"/>
      <c r="P710" s="381"/>
      <c r="Q710" s="381"/>
      <c r="R710" s="381"/>
    </row>
    <row r="711" spans="1:18">
      <c r="A711" s="14"/>
      <c r="B711" s="14"/>
      <c r="C711" s="381"/>
      <c r="D711" s="381"/>
      <c r="E711" s="381"/>
      <c r="F711" s="381"/>
      <c r="G711" s="381"/>
      <c r="H711" s="381"/>
      <c r="I711" s="381"/>
      <c r="J711" s="381"/>
      <c r="K711" s="381"/>
      <c r="L711" s="381"/>
      <c r="M711" s="381"/>
      <c r="N711" s="381"/>
      <c r="O711" s="381"/>
      <c r="P711" s="381"/>
      <c r="Q711" s="381"/>
      <c r="R711" s="381"/>
    </row>
    <row r="712" spans="1:18">
      <c r="A712" s="14"/>
      <c r="B712" s="14"/>
      <c r="C712" s="381"/>
      <c r="D712" s="381"/>
      <c r="E712" s="381"/>
      <c r="F712" s="381"/>
      <c r="G712" s="381"/>
      <c r="H712" s="381"/>
      <c r="I712" s="381"/>
      <c r="J712" s="381"/>
      <c r="K712" s="381"/>
      <c r="L712" s="381"/>
      <c r="M712" s="381"/>
      <c r="N712" s="381"/>
      <c r="O712" s="381"/>
      <c r="P712" s="381"/>
      <c r="Q712" s="381"/>
      <c r="R712" s="381"/>
    </row>
    <row r="713" spans="1:18">
      <c r="A713" s="14"/>
      <c r="B713" s="14"/>
      <c r="C713" s="381"/>
      <c r="D713" s="381"/>
      <c r="E713" s="381"/>
      <c r="F713" s="381"/>
      <c r="G713" s="381"/>
      <c r="H713" s="381"/>
      <c r="I713" s="381"/>
      <c r="J713" s="381"/>
      <c r="K713" s="381"/>
      <c r="L713" s="381"/>
      <c r="M713" s="381"/>
      <c r="N713" s="381"/>
      <c r="O713" s="381"/>
      <c r="P713" s="381"/>
      <c r="Q713" s="381"/>
      <c r="R713" s="381"/>
    </row>
    <row r="714" spans="1:18">
      <c r="A714" s="14"/>
      <c r="B714" s="14"/>
      <c r="C714" s="381"/>
      <c r="D714" s="381"/>
      <c r="E714" s="381"/>
      <c r="F714" s="381"/>
      <c r="G714" s="381"/>
      <c r="H714" s="381"/>
      <c r="I714" s="381"/>
      <c r="J714" s="381"/>
      <c r="K714" s="381"/>
      <c r="L714" s="381"/>
      <c r="M714" s="381"/>
      <c r="N714" s="381"/>
      <c r="O714" s="381"/>
      <c r="P714" s="381"/>
      <c r="Q714" s="381"/>
      <c r="R714" s="381"/>
    </row>
    <row r="715" spans="1:18">
      <c r="A715" s="14"/>
      <c r="B715" s="14"/>
      <c r="C715" s="381"/>
      <c r="D715" s="381"/>
      <c r="E715" s="381"/>
      <c r="F715" s="381"/>
      <c r="G715" s="381"/>
      <c r="H715" s="381"/>
      <c r="I715" s="381"/>
      <c r="J715" s="381"/>
      <c r="K715" s="381"/>
      <c r="L715" s="381"/>
      <c r="M715" s="381"/>
      <c r="N715" s="381"/>
      <c r="O715" s="381"/>
      <c r="P715" s="381"/>
      <c r="Q715" s="381"/>
      <c r="R715" s="381"/>
    </row>
    <row r="716" spans="1:18">
      <c r="A716" s="14"/>
      <c r="B716" s="14"/>
      <c r="C716" s="381"/>
      <c r="D716" s="381"/>
      <c r="E716" s="381"/>
      <c r="F716" s="381"/>
      <c r="G716" s="381"/>
      <c r="H716" s="381"/>
      <c r="I716" s="381"/>
      <c r="J716" s="381"/>
      <c r="K716" s="381"/>
      <c r="L716" s="381"/>
      <c r="M716" s="381"/>
      <c r="N716" s="381"/>
      <c r="O716" s="381"/>
      <c r="P716" s="381"/>
      <c r="Q716" s="381"/>
      <c r="R716" s="381"/>
    </row>
    <row r="717" spans="1:18">
      <c r="A717" s="14"/>
      <c r="B717" s="14"/>
      <c r="C717" s="381"/>
      <c r="D717" s="381"/>
      <c r="E717" s="381"/>
      <c r="F717" s="381"/>
      <c r="G717" s="381"/>
      <c r="H717" s="381"/>
      <c r="I717" s="381"/>
      <c r="J717" s="381"/>
      <c r="K717" s="381"/>
      <c r="L717" s="381"/>
      <c r="M717" s="381"/>
      <c r="N717" s="381"/>
      <c r="O717" s="381"/>
      <c r="P717" s="381"/>
      <c r="Q717" s="381"/>
      <c r="R717" s="381"/>
    </row>
    <row r="718" spans="1:18">
      <c r="A718" s="14"/>
      <c r="B718" s="14"/>
      <c r="C718" s="381"/>
      <c r="D718" s="381"/>
      <c r="E718" s="381"/>
      <c r="F718" s="381"/>
      <c r="G718" s="381"/>
      <c r="H718" s="381"/>
      <c r="I718" s="381"/>
      <c r="J718" s="381"/>
      <c r="K718" s="381"/>
      <c r="L718" s="381"/>
      <c r="M718" s="381"/>
      <c r="N718" s="381"/>
      <c r="O718" s="381"/>
      <c r="P718" s="381"/>
      <c r="Q718" s="381"/>
      <c r="R718" s="381"/>
    </row>
    <row r="719" spans="1:18">
      <c r="A719" s="14"/>
      <c r="B719" s="14"/>
      <c r="C719" s="381"/>
      <c r="D719" s="381"/>
      <c r="E719" s="381"/>
      <c r="F719" s="381"/>
      <c r="G719" s="381"/>
      <c r="H719" s="381"/>
      <c r="I719" s="381"/>
      <c r="J719" s="381"/>
      <c r="K719" s="381"/>
      <c r="L719" s="381"/>
      <c r="M719" s="381"/>
      <c r="N719" s="381"/>
      <c r="O719" s="381"/>
      <c r="P719" s="381"/>
      <c r="Q719" s="381"/>
      <c r="R719" s="381"/>
    </row>
    <row r="720" spans="1:18">
      <c r="A720" s="14"/>
      <c r="B720" s="14"/>
      <c r="C720" s="381"/>
      <c r="D720" s="381"/>
      <c r="E720" s="381"/>
      <c r="F720" s="381"/>
      <c r="G720" s="381"/>
      <c r="H720" s="381"/>
      <c r="I720" s="381"/>
      <c r="J720" s="381"/>
      <c r="K720" s="381"/>
      <c r="L720" s="381"/>
      <c r="M720" s="381"/>
      <c r="N720" s="381"/>
      <c r="O720" s="381"/>
      <c r="P720" s="381"/>
      <c r="Q720" s="381"/>
      <c r="R720" s="381"/>
    </row>
    <row r="721" spans="1:18">
      <c r="A721" s="14"/>
      <c r="B721" s="14"/>
      <c r="C721" s="381"/>
      <c r="D721" s="381"/>
      <c r="E721" s="381"/>
      <c r="F721" s="381"/>
      <c r="G721" s="381"/>
      <c r="H721" s="381"/>
      <c r="I721" s="381"/>
      <c r="J721" s="381"/>
      <c r="K721" s="381"/>
      <c r="L721" s="381"/>
      <c r="M721" s="381"/>
      <c r="N721" s="381"/>
      <c r="O721" s="381"/>
      <c r="P721" s="381"/>
      <c r="Q721" s="381"/>
      <c r="R721" s="381"/>
    </row>
    <row r="722" spans="1:18">
      <c r="A722" s="14"/>
      <c r="B722" s="14"/>
      <c r="C722" s="381"/>
      <c r="D722" s="381"/>
      <c r="E722" s="381"/>
      <c r="F722" s="381"/>
      <c r="G722" s="381"/>
      <c r="H722" s="381"/>
      <c r="I722" s="381"/>
      <c r="J722" s="381"/>
      <c r="K722" s="381"/>
      <c r="L722" s="381"/>
      <c r="M722" s="381"/>
      <c r="N722" s="381"/>
      <c r="O722" s="381"/>
      <c r="P722" s="381"/>
      <c r="Q722" s="381"/>
      <c r="R722" s="381"/>
    </row>
    <row r="723" spans="1:18">
      <c r="A723" s="14"/>
      <c r="B723" s="14"/>
      <c r="C723" s="381"/>
      <c r="D723" s="381"/>
      <c r="E723" s="381"/>
      <c r="F723" s="381"/>
      <c r="G723" s="381"/>
      <c r="H723" s="381"/>
      <c r="I723" s="381"/>
      <c r="J723" s="381"/>
      <c r="K723" s="381"/>
      <c r="L723" s="381"/>
      <c r="M723" s="381"/>
      <c r="N723" s="381"/>
      <c r="O723" s="381"/>
      <c r="P723" s="381"/>
      <c r="Q723" s="381"/>
      <c r="R723" s="381"/>
    </row>
    <row r="724" spans="1:18">
      <c r="A724" s="14"/>
      <c r="B724" s="14"/>
      <c r="C724" s="381"/>
      <c r="D724" s="381"/>
      <c r="E724" s="381"/>
      <c r="F724" s="381"/>
      <c r="G724" s="381"/>
      <c r="H724" s="381"/>
      <c r="I724" s="381"/>
      <c r="J724" s="381"/>
      <c r="K724" s="381"/>
      <c r="L724" s="381"/>
      <c r="M724" s="381"/>
      <c r="N724" s="381"/>
      <c r="O724" s="381"/>
      <c r="P724" s="381"/>
      <c r="Q724" s="381"/>
      <c r="R724" s="381"/>
    </row>
    <row r="725" spans="1:18">
      <c r="A725" s="14"/>
      <c r="B725" s="14"/>
      <c r="C725" s="381"/>
      <c r="D725" s="381"/>
      <c r="E725" s="381"/>
      <c r="F725" s="381"/>
      <c r="G725" s="381"/>
      <c r="H725" s="381"/>
      <c r="I725" s="381"/>
      <c r="J725" s="381"/>
      <c r="K725" s="381"/>
      <c r="L725" s="381"/>
      <c r="M725" s="381"/>
      <c r="N725" s="381"/>
      <c r="O725" s="381"/>
      <c r="P725" s="381"/>
      <c r="Q725" s="381"/>
      <c r="R725" s="381"/>
    </row>
    <row r="726" spans="1:18">
      <c r="A726" s="14"/>
      <c r="B726" s="14"/>
      <c r="C726" s="381"/>
      <c r="D726" s="381"/>
      <c r="E726" s="381"/>
      <c r="F726" s="381"/>
      <c r="G726" s="381"/>
      <c r="H726" s="381"/>
      <c r="I726" s="381"/>
      <c r="J726" s="381"/>
      <c r="K726" s="381"/>
      <c r="L726" s="381"/>
      <c r="M726" s="381"/>
      <c r="N726" s="381"/>
      <c r="O726" s="381"/>
      <c r="P726" s="381"/>
      <c r="Q726" s="381"/>
      <c r="R726" s="381"/>
    </row>
    <row r="727" spans="1:18">
      <c r="A727" s="14"/>
      <c r="B727" s="14"/>
      <c r="C727" s="381"/>
      <c r="D727" s="381"/>
      <c r="E727" s="381"/>
      <c r="F727" s="381"/>
      <c r="G727" s="381"/>
      <c r="H727" s="381"/>
      <c r="I727" s="381"/>
      <c r="J727" s="381"/>
      <c r="K727" s="381"/>
      <c r="L727" s="381"/>
      <c r="M727" s="381"/>
      <c r="N727" s="381"/>
      <c r="O727" s="381"/>
      <c r="P727" s="381"/>
      <c r="Q727" s="381"/>
      <c r="R727" s="381"/>
    </row>
    <row r="728" spans="1:18">
      <c r="A728" s="14"/>
      <c r="B728" s="14"/>
      <c r="C728" s="381"/>
      <c r="D728" s="381"/>
      <c r="E728" s="381"/>
      <c r="F728" s="381"/>
      <c r="G728" s="381"/>
      <c r="H728" s="381"/>
      <c r="I728" s="381"/>
      <c r="J728" s="381"/>
      <c r="K728" s="381"/>
      <c r="L728" s="381"/>
      <c r="M728" s="381"/>
      <c r="N728" s="381"/>
      <c r="O728" s="381"/>
      <c r="P728" s="381"/>
      <c r="Q728" s="381"/>
      <c r="R728" s="381"/>
    </row>
    <row r="729" spans="1:18">
      <c r="A729" s="14"/>
      <c r="B729" s="14"/>
      <c r="C729" s="381"/>
      <c r="D729" s="381"/>
      <c r="E729" s="381"/>
      <c r="F729" s="381"/>
      <c r="G729" s="381"/>
      <c r="H729" s="381"/>
      <c r="I729" s="381"/>
      <c r="J729" s="381"/>
      <c r="K729" s="381"/>
      <c r="L729" s="381"/>
      <c r="M729" s="381"/>
      <c r="N729" s="381"/>
      <c r="O729" s="381"/>
      <c r="P729" s="381"/>
      <c r="Q729" s="381"/>
      <c r="R729" s="381"/>
    </row>
    <row r="730" spans="1:18">
      <c r="A730" s="14"/>
      <c r="B730" s="14"/>
      <c r="C730" s="381"/>
      <c r="D730" s="381"/>
      <c r="E730" s="381"/>
      <c r="F730" s="381"/>
      <c r="G730" s="381"/>
      <c r="H730" s="381"/>
      <c r="I730" s="381"/>
      <c r="J730" s="381"/>
      <c r="K730" s="381"/>
      <c r="L730" s="381"/>
      <c r="M730" s="381"/>
      <c r="N730" s="381"/>
      <c r="O730" s="381"/>
      <c r="P730" s="381"/>
      <c r="Q730" s="381"/>
      <c r="R730" s="381"/>
    </row>
    <row r="731" spans="1:18">
      <c r="A731" s="14"/>
      <c r="B731" s="14"/>
      <c r="C731" s="381"/>
      <c r="D731" s="381"/>
      <c r="E731" s="381"/>
      <c r="F731" s="381"/>
      <c r="G731" s="381"/>
      <c r="H731" s="381"/>
      <c r="I731" s="381"/>
      <c r="J731" s="381"/>
      <c r="K731" s="381"/>
      <c r="L731" s="381"/>
      <c r="M731" s="381"/>
      <c r="N731" s="381"/>
      <c r="O731" s="381"/>
      <c r="P731" s="381"/>
      <c r="Q731" s="381"/>
      <c r="R731" s="381"/>
    </row>
    <row r="732" spans="1:18">
      <c r="A732" s="14"/>
      <c r="B732" s="14"/>
      <c r="C732" s="381"/>
      <c r="D732" s="381"/>
      <c r="E732" s="381"/>
      <c r="F732" s="381"/>
      <c r="G732" s="381"/>
      <c r="H732" s="381"/>
      <c r="I732" s="381"/>
      <c r="J732" s="381"/>
      <c r="K732" s="381"/>
      <c r="L732" s="381"/>
      <c r="M732" s="381"/>
      <c r="N732" s="381"/>
      <c r="O732" s="381"/>
      <c r="P732" s="381"/>
      <c r="Q732" s="381"/>
      <c r="R732" s="381"/>
    </row>
    <row r="733" spans="1:18">
      <c r="A733" s="14"/>
      <c r="B733" s="14"/>
      <c r="C733" s="381"/>
      <c r="D733" s="381"/>
      <c r="E733" s="381"/>
      <c r="F733" s="381"/>
      <c r="G733" s="381"/>
      <c r="H733" s="381"/>
      <c r="I733" s="381"/>
      <c r="J733" s="381"/>
      <c r="K733" s="381"/>
      <c r="L733" s="381"/>
      <c r="M733" s="381"/>
      <c r="N733" s="381"/>
      <c r="O733" s="381"/>
      <c r="P733" s="381"/>
      <c r="Q733" s="381"/>
      <c r="R733" s="381"/>
    </row>
    <row r="734" spans="1:18">
      <c r="A734" s="14"/>
      <c r="B734" s="14"/>
      <c r="C734" s="381"/>
      <c r="D734" s="381"/>
      <c r="E734" s="381"/>
      <c r="F734" s="381"/>
      <c r="G734" s="381"/>
      <c r="H734" s="381"/>
      <c r="I734" s="381"/>
      <c r="J734" s="381"/>
      <c r="K734" s="381"/>
      <c r="L734" s="381"/>
      <c r="M734" s="381"/>
      <c r="N734" s="381"/>
      <c r="O734" s="381"/>
      <c r="P734" s="381"/>
      <c r="Q734" s="381"/>
      <c r="R734" s="381"/>
    </row>
    <row r="735" spans="1:18">
      <c r="A735" s="14"/>
      <c r="B735" s="14"/>
      <c r="C735" s="381"/>
      <c r="D735" s="381"/>
      <c r="E735" s="381"/>
      <c r="F735" s="381"/>
      <c r="G735" s="381"/>
      <c r="H735" s="381"/>
      <c r="I735" s="381"/>
      <c r="J735" s="381"/>
      <c r="K735" s="381"/>
      <c r="L735" s="381"/>
      <c r="M735" s="381"/>
      <c r="N735" s="381"/>
      <c r="O735" s="381"/>
      <c r="P735" s="381"/>
      <c r="Q735" s="381"/>
      <c r="R735" s="381"/>
    </row>
    <row r="736" spans="1:18">
      <c r="A736" s="14"/>
      <c r="B736" s="14"/>
      <c r="C736" s="381"/>
      <c r="D736" s="381"/>
      <c r="E736" s="381"/>
      <c r="F736" s="381"/>
      <c r="G736" s="381"/>
      <c r="H736" s="381"/>
      <c r="I736" s="381"/>
      <c r="J736" s="381"/>
      <c r="K736" s="381"/>
      <c r="L736" s="381"/>
      <c r="M736" s="381"/>
      <c r="N736" s="381"/>
      <c r="O736" s="381"/>
      <c r="P736" s="381"/>
      <c r="Q736" s="381"/>
      <c r="R736" s="381"/>
    </row>
    <row r="737" spans="1:18">
      <c r="A737" s="14"/>
      <c r="B737" s="14"/>
      <c r="C737" s="381"/>
      <c r="D737" s="381"/>
      <c r="E737" s="381"/>
      <c r="F737" s="381"/>
      <c r="G737" s="381"/>
      <c r="H737" s="381"/>
      <c r="I737" s="381"/>
      <c r="J737" s="381"/>
      <c r="K737" s="381"/>
      <c r="L737" s="381"/>
      <c r="M737" s="381"/>
      <c r="N737" s="381"/>
      <c r="O737" s="381"/>
      <c r="P737" s="381"/>
      <c r="Q737" s="381"/>
      <c r="R737" s="381"/>
    </row>
    <row r="738" spans="1:18">
      <c r="A738" s="14"/>
      <c r="B738" s="14"/>
      <c r="C738" s="381"/>
      <c r="D738" s="381"/>
      <c r="E738" s="381"/>
      <c r="F738" s="381"/>
      <c r="G738" s="381"/>
      <c r="H738" s="381"/>
      <c r="I738" s="381"/>
      <c r="J738" s="381"/>
      <c r="K738" s="381"/>
      <c r="L738" s="381"/>
      <c r="M738" s="381"/>
      <c r="N738" s="381"/>
      <c r="O738" s="381"/>
      <c r="P738" s="381"/>
      <c r="Q738" s="381"/>
      <c r="R738" s="381"/>
    </row>
    <row r="739" spans="1:18">
      <c r="A739" s="14"/>
      <c r="B739" s="14"/>
      <c r="C739" s="381"/>
      <c r="D739" s="381"/>
      <c r="E739" s="381"/>
      <c r="F739" s="381"/>
      <c r="G739" s="381"/>
      <c r="H739" s="381"/>
      <c r="I739" s="381"/>
      <c r="J739" s="381"/>
      <c r="K739" s="381"/>
      <c r="L739" s="381"/>
      <c r="M739" s="381"/>
      <c r="N739" s="381"/>
      <c r="O739" s="381"/>
      <c r="P739" s="381"/>
      <c r="Q739" s="381"/>
      <c r="R739" s="381"/>
    </row>
    <row r="740" spans="1:18">
      <c r="A740" s="14"/>
      <c r="B740" s="14"/>
      <c r="C740" s="381"/>
      <c r="D740" s="381"/>
      <c r="E740" s="381"/>
      <c r="F740" s="381"/>
      <c r="G740" s="381"/>
      <c r="H740" s="381"/>
      <c r="I740" s="381"/>
      <c r="J740" s="381"/>
      <c r="K740" s="381"/>
      <c r="L740" s="381"/>
      <c r="M740" s="381"/>
      <c r="N740" s="381"/>
      <c r="O740" s="381"/>
      <c r="P740" s="381"/>
      <c r="Q740" s="381"/>
      <c r="R740" s="381"/>
    </row>
    <row r="741" spans="1:18">
      <c r="A741" s="14"/>
      <c r="B741" s="14"/>
      <c r="C741" s="381"/>
      <c r="D741" s="381"/>
      <c r="E741" s="381"/>
      <c r="F741" s="381"/>
      <c r="G741" s="381"/>
      <c r="H741" s="381"/>
      <c r="I741" s="381"/>
      <c r="J741" s="381"/>
      <c r="K741" s="381"/>
      <c r="L741" s="381"/>
      <c r="M741" s="381"/>
      <c r="N741" s="381"/>
      <c r="O741" s="381"/>
      <c r="P741" s="381"/>
      <c r="Q741" s="381"/>
      <c r="R741" s="381"/>
    </row>
    <row r="742" spans="1:18">
      <c r="A742" s="14"/>
      <c r="B742" s="14"/>
      <c r="C742" s="381"/>
      <c r="D742" s="381"/>
      <c r="E742" s="381"/>
      <c r="F742" s="381"/>
      <c r="G742" s="381"/>
      <c r="H742" s="381"/>
      <c r="I742" s="381"/>
      <c r="J742" s="381"/>
      <c r="K742" s="381"/>
      <c r="L742" s="381"/>
      <c r="M742" s="381"/>
      <c r="N742" s="381"/>
      <c r="O742" s="381"/>
      <c r="P742" s="381"/>
      <c r="Q742" s="381"/>
      <c r="R742" s="381"/>
    </row>
    <row r="743" spans="1:18">
      <c r="A743" s="14"/>
      <c r="B743" s="14"/>
      <c r="C743" s="381"/>
      <c r="D743" s="381"/>
      <c r="E743" s="381"/>
      <c r="F743" s="381"/>
      <c r="G743" s="381"/>
      <c r="H743" s="381"/>
      <c r="I743" s="381"/>
      <c r="J743" s="381"/>
      <c r="K743" s="381"/>
      <c r="L743" s="381"/>
      <c r="M743" s="381"/>
      <c r="N743" s="381"/>
      <c r="O743" s="381"/>
      <c r="P743" s="381"/>
      <c r="Q743" s="381"/>
      <c r="R743" s="381"/>
    </row>
    <row r="744" spans="1:18">
      <c r="A744" s="14"/>
      <c r="B744" s="14"/>
      <c r="C744" s="381"/>
      <c r="D744" s="381"/>
      <c r="E744" s="381"/>
      <c r="F744" s="381"/>
      <c r="G744" s="381"/>
      <c r="H744" s="381"/>
      <c r="I744" s="381"/>
      <c r="J744" s="381"/>
      <c r="K744" s="381"/>
      <c r="L744" s="381"/>
      <c r="M744" s="381"/>
      <c r="N744" s="381"/>
      <c r="O744" s="381"/>
      <c r="P744" s="381"/>
      <c r="Q744" s="381"/>
      <c r="R744" s="381"/>
    </row>
    <row r="745" spans="1:18">
      <c r="A745" s="14"/>
      <c r="B745" s="14"/>
      <c r="C745" s="381"/>
      <c r="D745" s="381"/>
      <c r="E745" s="381"/>
      <c r="F745" s="381"/>
      <c r="G745" s="381"/>
      <c r="H745" s="381"/>
      <c r="I745" s="381"/>
      <c r="J745" s="381"/>
      <c r="K745" s="381"/>
      <c r="L745" s="381"/>
      <c r="M745" s="381"/>
      <c r="N745" s="381"/>
      <c r="O745" s="381"/>
      <c r="P745" s="381"/>
      <c r="Q745" s="381"/>
      <c r="R745" s="381"/>
    </row>
    <row r="746" spans="1:18">
      <c r="A746" s="14"/>
      <c r="B746" s="14"/>
      <c r="C746" s="381"/>
      <c r="D746" s="381"/>
      <c r="E746" s="381"/>
      <c r="F746" s="381"/>
      <c r="G746" s="381"/>
      <c r="H746" s="381"/>
      <c r="I746" s="381"/>
      <c r="J746" s="381"/>
      <c r="K746" s="381"/>
      <c r="L746" s="381"/>
      <c r="M746" s="381"/>
      <c r="N746" s="381"/>
      <c r="O746" s="381"/>
      <c r="P746" s="381"/>
      <c r="Q746" s="381"/>
      <c r="R746" s="381"/>
    </row>
    <row r="747" spans="1:18">
      <c r="A747" s="14"/>
      <c r="B747" s="14"/>
      <c r="C747" s="381"/>
      <c r="D747" s="381"/>
      <c r="E747" s="381"/>
      <c r="F747" s="381"/>
      <c r="G747" s="381"/>
      <c r="H747" s="381"/>
      <c r="I747" s="381"/>
      <c r="J747" s="381"/>
      <c r="K747" s="381"/>
      <c r="L747" s="381"/>
      <c r="M747" s="381"/>
      <c r="N747" s="381"/>
      <c r="O747" s="381"/>
      <c r="P747" s="381"/>
      <c r="Q747" s="381"/>
      <c r="R747" s="381"/>
    </row>
    <row r="748" spans="1:18">
      <c r="A748" s="14"/>
      <c r="B748" s="14"/>
      <c r="C748" s="381"/>
      <c r="D748" s="381"/>
      <c r="E748" s="381"/>
      <c r="F748" s="381"/>
      <c r="G748" s="381"/>
      <c r="H748" s="381"/>
      <c r="I748" s="381"/>
      <c r="J748" s="381"/>
      <c r="K748" s="381"/>
      <c r="L748" s="381"/>
      <c r="M748" s="381"/>
      <c r="N748" s="381"/>
      <c r="O748" s="381"/>
      <c r="P748" s="381"/>
      <c r="Q748" s="381"/>
      <c r="R748" s="381"/>
    </row>
    <row r="749" spans="1:18">
      <c r="A749" s="14"/>
      <c r="B749" s="14"/>
      <c r="C749" s="381"/>
      <c r="D749" s="381"/>
      <c r="E749" s="381"/>
      <c r="F749" s="381"/>
      <c r="G749" s="381"/>
      <c r="H749" s="381"/>
      <c r="I749" s="381"/>
      <c r="J749" s="381"/>
      <c r="K749" s="381"/>
      <c r="L749" s="381"/>
      <c r="M749" s="381"/>
      <c r="N749" s="381"/>
      <c r="O749" s="381"/>
      <c r="P749" s="381"/>
      <c r="Q749" s="381"/>
      <c r="R749" s="381"/>
    </row>
    <row r="750" spans="1:18">
      <c r="A750" s="14"/>
      <c r="B750" s="14"/>
      <c r="C750" s="381"/>
      <c r="D750" s="381"/>
      <c r="E750" s="381"/>
      <c r="F750" s="381"/>
      <c r="G750" s="381"/>
      <c r="H750" s="381"/>
      <c r="I750" s="381"/>
      <c r="J750" s="381"/>
      <c r="K750" s="381"/>
      <c r="L750" s="381"/>
      <c r="M750" s="381"/>
      <c r="N750" s="381"/>
      <c r="O750" s="381"/>
      <c r="P750" s="381"/>
      <c r="Q750" s="381"/>
      <c r="R750" s="381"/>
    </row>
    <row r="751" spans="1:18">
      <c r="A751" s="14"/>
      <c r="B751" s="14"/>
      <c r="C751" s="381"/>
      <c r="D751" s="381"/>
      <c r="E751" s="381"/>
      <c r="F751" s="381"/>
      <c r="G751" s="381"/>
      <c r="H751" s="381"/>
      <c r="I751" s="381"/>
      <c r="J751" s="381"/>
      <c r="K751" s="381"/>
      <c r="L751" s="381"/>
      <c r="M751" s="381"/>
      <c r="N751" s="381"/>
      <c r="O751" s="381"/>
      <c r="P751" s="381"/>
      <c r="Q751" s="381"/>
      <c r="R751" s="381"/>
    </row>
    <row r="752" spans="1:18">
      <c r="A752" s="14"/>
      <c r="B752" s="14"/>
      <c r="C752" s="381"/>
      <c r="D752" s="381"/>
      <c r="E752" s="381"/>
      <c r="F752" s="381"/>
      <c r="G752" s="381"/>
      <c r="H752" s="381"/>
      <c r="I752" s="381"/>
      <c r="J752" s="381"/>
      <c r="K752" s="381"/>
      <c r="L752" s="381"/>
      <c r="M752" s="381"/>
      <c r="N752" s="381"/>
      <c r="O752" s="381"/>
      <c r="P752" s="381"/>
      <c r="Q752" s="381"/>
      <c r="R752" s="381"/>
    </row>
    <row r="753" spans="1:18">
      <c r="A753" s="14"/>
      <c r="B753" s="14"/>
      <c r="C753" s="381"/>
      <c r="D753" s="381"/>
      <c r="E753" s="381"/>
      <c r="F753" s="381"/>
      <c r="G753" s="381"/>
      <c r="H753" s="381"/>
      <c r="I753" s="381"/>
      <c r="J753" s="381"/>
      <c r="K753" s="381"/>
      <c r="L753" s="381"/>
      <c r="M753" s="381"/>
      <c r="N753" s="381"/>
      <c r="O753" s="381"/>
      <c r="P753" s="381"/>
      <c r="Q753" s="381"/>
      <c r="R753" s="381"/>
    </row>
    <row r="754" spans="1:18">
      <c r="A754" s="14"/>
      <c r="B754" s="14"/>
      <c r="C754" s="381"/>
      <c r="D754" s="381"/>
      <c r="E754" s="381"/>
      <c r="F754" s="381"/>
      <c r="G754" s="381"/>
      <c r="H754" s="381"/>
      <c r="I754" s="381"/>
      <c r="J754" s="381"/>
      <c r="K754" s="381"/>
      <c r="L754" s="381"/>
      <c r="M754" s="381"/>
      <c r="N754" s="381"/>
      <c r="O754" s="381"/>
      <c r="P754" s="381"/>
      <c r="Q754" s="381"/>
      <c r="R754" s="381"/>
    </row>
    <row r="755" spans="1:18">
      <c r="A755" s="14"/>
      <c r="B755" s="14"/>
      <c r="C755" s="381"/>
      <c r="D755" s="381"/>
      <c r="E755" s="381"/>
      <c r="F755" s="381"/>
      <c r="G755" s="381"/>
      <c r="H755" s="381"/>
      <c r="I755" s="381"/>
      <c r="J755" s="381"/>
      <c r="K755" s="381"/>
      <c r="L755" s="381"/>
      <c r="M755" s="381"/>
      <c r="N755" s="381"/>
      <c r="O755" s="381"/>
      <c r="P755" s="381"/>
      <c r="Q755" s="381"/>
      <c r="R755" s="381"/>
    </row>
    <row r="756" spans="1:18">
      <c r="A756" s="14"/>
      <c r="B756" s="14"/>
      <c r="C756" s="381"/>
      <c r="D756" s="381"/>
      <c r="E756" s="381"/>
      <c r="F756" s="381"/>
      <c r="G756" s="381"/>
      <c r="H756" s="381"/>
      <c r="I756" s="381"/>
      <c r="J756" s="381"/>
      <c r="K756" s="381"/>
      <c r="L756" s="381"/>
      <c r="M756" s="381"/>
      <c r="N756" s="381"/>
      <c r="O756" s="381"/>
      <c r="P756" s="381"/>
      <c r="Q756" s="381"/>
      <c r="R756" s="381"/>
    </row>
    <row r="757" spans="1:18">
      <c r="A757" s="14"/>
      <c r="B757" s="14"/>
      <c r="C757" s="381"/>
      <c r="D757" s="381"/>
      <c r="E757" s="381"/>
      <c r="F757" s="381"/>
      <c r="G757" s="381"/>
      <c r="H757" s="381"/>
      <c r="I757" s="381"/>
      <c r="J757" s="381"/>
      <c r="K757" s="381"/>
      <c r="L757" s="381"/>
      <c r="M757" s="381"/>
      <c r="N757" s="381"/>
      <c r="O757" s="381"/>
      <c r="P757" s="381"/>
      <c r="Q757" s="381"/>
      <c r="R757" s="381"/>
    </row>
    <row r="758" spans="1:18">
      <c r="A758" s="14"/>
      <c r="B758" s="14"/>
      <c r="C758" s="381"/>
      <c r="D758" s="381"/>
      <c r="E758" s="381"/>
      <c r="F758" s="381"/>
      <c r="G758" s="381"/>
      <c r="H758" s="381"/>
      <c r="I758" s="381"/>
      <c r="J758" s="381"/>
      <c r="K758" s="381"/>
      <c r="L758" s="381"/>
      <c r="M758" s="381"/>
      <c r="N758" s="381"/>
      <c r="O758" s="381"/>
      <c r="P758" s="381"/>
      <c r="Q758" s="381"/>
      <c r="R758" s="381"/>
    </row>
    <row r="759" spans="1:18">
      <c r="A759" s="14"/>
      <c r="B759" s="14"/>
      <c r="C759" s="381"/>
      <c r="D759" s="381"/>
      <c r="E759" s="381"/>
      <c r="F759" s="381"/>
      <c r="G759" s="381"/>
      <c r="H759" s="381"/>
      <c r="I759" s="381"/>
      <c r="J759" s="381"/>
      <c r="K759" s="381"/>
      <c r="L759" s="381"/>
      <c r="M759" s="381"/>
      <c r="N759" s="381"/>
      <c r="O759" s="381"/>
      <c r="P759" s="381"/>
      <c r="Q759" s="381"/>
      <c r="R759" s="381"/>
    </row>
    <row r="760" spans="1:18">
      <c r="A760" s="14"/>
      <c r="B760" s="14"/>
      <c r="C760" s="381"/>
      <c r="D760" s="381"/>
      <c r="E760" s="381"/>
      <c r="F760" s="381"/>
      <c r="G760" s="381"/>
      <c r="H760" s="381"/>
      <c r="I760" s="381"/>
      <c r="J760" s="381"/>
      <c r="K760" s="381"/>
      <c r="L760" s="381"/>
      <c r="M760" s="381"/>
      <c r="N760" s="381"/>
      <c r="O760" s="381"/>
      <c r="P760" s="381"/>
      <c r="Q760" s="381"/>
      <c r="R760" s="381"/>
    </row>
    <row r="761" spans="1:18">
      <c r="A761" s="14"/>
      <c r="B761" s="14"/>
      <c r="C761" s="381"/>
      <c r="D761" s="381"/>
      <c r="E761" s="381"/>
      <c r="F761" s="381"/>
      <c r="G761" s="381"/>
      <c r="H761" s="381"/>
      <c r="I761" s="381"/>
      <c r="J761" s="381"/>
      <c r="K761" s="381"/>
      <c r="L761" s="381"/>
      <c r="M761" s="381"/>
      <c r="N761" s="381"/>
      <c r="O761" s="381"/>
      <c r="P761" s="381"/>
      <c r="Q761" s="381"/>
      <c r="R761" s="381"/>
    </row>
    <row r="762" spans="1:18">
      <c r="A762" s="14"/>
      <c r="B762" s="14"/>
      <c r="C762" s="381"/>
      <c r="D762" s="381"/>
      <c r="E762" s="381"/>
      <c r="F762" s="381"/>
      <c r="G762" s="381"/>
      <c r="H762" s="381"/>
      <c r="I762" s="381"/>
      <c r="J762" s="381"/>
      <c r="K762" s="381"/>
      <c r="L762" s="381"/>
      <c r="M762" s="381"/>
      <c r="N762" s="381"/>
      <c r="O762" s="381"/>
      <c r="P762" s="381"/>
      <c r="Q762" s="381"/>
      <c r="R762" s="381"/>
    </row>
    <row r="763" spans="1:18">
      <c r="A763" s="14"/>
      <c r="B763" s="14"/>
      <c r="C763" s="381"/>
      <c r="D763" s="381"/>
      <c r="E763" s="381"/>
      <c r="F763" s="381"/>
      <c r="G763" s="381"/>
      <c r="H763" s="381"/>
      <c r="I763" s="381"/>
      <c r="J763" s="381"/>
      <c r="K763" s="381"/>
      <c r="L763" s="381"/>
      <c r="M763" s="381"/>
      <c r="N763" s="381"/>
      <c r="O763" s="381"/>
      <c r="P763" s="381"/>
      <c r="Q763" s="381"/>
      <c r="R763" s="381"/>
    </row>
    <row r="764" spans="1:18">
      <c r="A764" s="14"/>
      <c r="B764" s="14"/>
      <c r="C764" s="381"/>
      <c r="D764" s="381"/>
      <c r="E764" s="381"/>
      <c r="F764" s="381"/>
      <c r="G764" s="381"/>
      <c r="H764" s="381"/>
      <c r="I764" s="381"/>
      <c r="J764" s="381"/>
      <c r="K764" s="381"/>
      <c r="L764" s="381"/>
      <c r="M764" s="381"/>
      <c r="N764" s="381"/>
      <c r="O764" s="381"/>
      <c r="P764" s="381"/>
      <c r="Q764" s="381"/>
      <c r="R764" s="381"/>
    </row>
    <row r="765" spans="1:18">
      <c r="A765" s="14"/>
      <c r="B765" s="14"/>
      <c r="C765" s="381"/>
      <c r="D765" s="381"/>
      <c r="E765" s="381"/>
      <c r="F765" s="381"/>
      <c r="G765" s="381"/>
      <c r="H765" s="381"/>
      <c r="I765" s="381"/>
      <c r="J765" s="381"/>
      <c r="K765" s="381"/>
      <c r="L765" s="381"/>
      <c r="M765" s="381"/>
      <c r="N765" s="381"/>
      <c r="O765" s="381"/>
      <c r="P765" s="381"/>
      <c r="Q765" s="381"/>
      <c r="R765" s="381"/>
    </row>
    <row r="766" spans="1:18">
      <c r="A766" s="14"/>
      <c r="B766" s="14"/>
      <c r="C766" s="381"/>
      <c r="D766" s="381"/>
      <c r="E766" s="381"/>
      <c r="F766" s="381"/>
      <c r="G766" s="381"/>
      <c r="H766" s="381"/>
      <c r="I766" s="381"/>
      <c r="J766" s="381"/>
      <c r="K766" s="381"/>
      <c r="L766" s="381"/>
      <c r="M766" s="381"/>
      <c r="N766" s="381"/>
      <c r="O766" s="381"/>
      <c r="P766" s="381"/>
      <c r="Q766" s="381"/>
      <c r="R766" s="381"/>
    </row>
    <row r="767" spans="1:18">
      <c r="A767" s="14"/>
      <c r="B767" s="14"/>
      <c r="C767" s="381"/>
      <c r="D767" s="381"/>
      <c r="E767" s="381"/>
      <c r="F767" s="381"/>
      <c r="G767" s="381"/>
      <c r="H767" s="381"/>
      <c r="I767" s="381"/>
      <c r="J767" s="381"/>
      <c r="K767" s="381"/>
      <c r="L767" s="381"/>
      <c r="M767" s="381"/>
      <c r="N767" s="381"/>
      <c r="O767" s="381"/>
      <c r="P767" s="381"/>
      <c r="Q767" s="381"/>
      <c r="R767" s="381"/>
    </row>
    <row r="768" spans="1:18">
      <c r="A768" s="14"/>
      <c r="B768" s="14"/>
      <c r="C768" s="381"/>
      <c r="D768" s="381"/>
      <c r="E768" s="381"/>
      <c r="F768" s="381"/>
      <c r="G768" s="381"/>
      <c r="H768" s="381"/>
      <c r="I768" s="381"/>
      <c r="J768" s="381"/>
      <c r="K768" s="381"/>
      <c r="L768" s="381"/>
      <c r="M768" s="381"/>
      <c r="N768" s="381"/>
      <c r="O768" s="381"/>
      <c r="P768" s="381"/>
      <c r="Q768" s="381"/>
      <c r="R768" s="381"/>
    </row>
    <row r="769" spans="1:18">
      <c r="A769" s="14"/>
      <c r="B769" s="14"/>
      <c r="C769" s="381"/>
      <c r="D769" s="381"/>
      <c r="E769" s="381"/>
      <c r="F769" s="381"/>
      <c r="G769" s="381"/>
      <c r="H769" s="381"/>
      <c r="I769" s="381"/>
      <c r="J769" s="381"/>
      <c r="K769" s="381"/>
      <c r="L769" s="381"/>
      <c r="M769" s="381"/>
      <c r="N769" s="381"/>
      <c r="O769" s="381"/>
      <c r="P769" s="381"/>
      <c r="Q769" s="381"/>
      <c r="R769" s="381"/>
    </row>
    <row r="770" spans="1:18">
      <c r="A770" s="14"/>
      <c r="B770" s="14"/>
      <c r="C770" s="381"/>
      <c r="D770" s="381"/>
      <c r="E770" s="381"/>
      <c r="F770" s="381"/>
      <c r="G770" s="381"/>
      <c r="H770" s="381"/>
      <c r="I770" s="381"/>
      <c r="J770" s="381"/>
      <c r="K770" s="381"/>
      <c r="L770" s="381"/>
      <c r="M770" s="381"/>
      <c r="N770" s="381"/>
      <c r="O770" s="381"/>
      <c r="P770" s="381"/>
      <c r="Q770" s="381"/>
      <c r="R770" s="381"/>
    </row>
    <row r="771" spans="1:18">
      <c r="A771" s="14"/>
      <c r="B771" s="14"/>
      <c r="C771" s="381"/>
      <c r="D771" s="381"/>
      <c r="E771" s="381"/>
      <c r="F771" s="381"/>
      <c r="G771" s="381"/>
      <c r="H771" s="381"/>
      <c r="I771" s="381"/>
      <c r="J771" s="381"/>
      <c r="K771" s="381"/>
      <c r="L771" s="381"/>
      <c r="M771" s="381"/>
      <c r="N771" s="381"/>
      <c r="O771" s="381"/>
      <c r="P771" s="381"/>
      <c r="Q771" s="381"/>
      <c r="R771" s="381"/>
    </row>
    <row r="772" spans="1:18">
      <c r="A772" s="14"/>
      <c r="B772" s="14"/>
      <c r="C772" s="381"/>
      <c r="D772" s="381"/>
      <c r="E772" s="381"/>
      <c r="F772" s="381"/>
      <c r="G772" s="381"/>
      <c r="H772" s="381"/>
      <c r="I772" s="381"/>
      <c r="J772" s="381"/>
      <c r="K772" s="381"/>
      <c r="L772" s="381"/>
      <c r="M772" s="381"/>
      <c r="N772" s="381"/>
      <c r="O772" s="381"/>
      <c r="P772" s="381"/>
      <c r="Q772" s="381"/>
      <c r="R772" s="381"/>
    </row>
    <row r="773" spans="1:18">
      <c r="A773" s="14"/>
      <c r="B773" s="14"/>
      <c r="C773" s="381"/>
      <c r="D773" s="381"/>
      <c r="E773" s="381"/>
      <c r="F773" s="381"/>
      <c r="G773" s="381"/>
      <c r="H773" s="381"/>
      <c r="I773" s="381"/>
      <c r="J773" s="381"/>
      <c r="K773" s="381"/>
      <c r="L773" s="381"/>
      <c r="M773" s="381"/>
      <c r="N773" s="381"/>
      <c r="O773" s="381"/>
      <c r="P773" s="381"/>
      <c r="Q773" s="381"/>
      <c r="R773" s="381"/>
    </row>
    <row r="774" spans="1:18">
      <c r="A774" s="14"/>
      <c r="B774" s="14"/>
      <c r="C774" s="381"/>
      <c r="D774" s="381"/>
      <c r="E774" s="381"/>
      <c r="F774" s="381"/>
      <c r="G774" s="381"/>
      <c r="H774" s="381"/>
      <c r="I774" s="381"/>
      <c r="J774" s="381"/>
      <c r="K774" s="381"/>
      <c r="L774" s="381"/>
      <c r="M774" s="381"/>
      <c r="N774" s="381"/>
      <c r="O774" s="381"/>
      <c r="P774" s="381"/>
      <c r="Q774" s="381"/>
      <c r="R774" s="381"/>
    </row>
    <row r="775" spans="1:18">
      <c r="A775" s="14"/>
      <c r="B775" s="14"/>
      <c r="C775" s="381"/>
      <c r="D775" s="381"/>
      <c r="E775" s="381"/>
      <c r="F775" s="381"/>
      <c r="G775" s="381"/>
      <c r="H775" s="381"/>
      <c r="I775" s="381"/>
      <c r="J775" s="381"/>
      <c r="K775" s="381"/>
      <c r="L775" s="381"/>
      <c r="M775" s="381"/>
      <c r="N775" s="381"/>
      <c r="O775" s="381"/>
      <c r="P775" s="381"/>
      <c r="Q775" s="381"/>
      <c r="R775" s="381"/>
    </row>
    <row r="776" spans="1:18">
      <c r="A776" s="14"/>
      <c r="B776" s="14"/>
      <c r="C776" s="381"/>
      <c r="D776" s="381"/>
      <c r="E776" s="381"/>
      <c r="F776" s="381"/>
      <c r="G776" s="381"/>
      <c r="H776" s="381"/>
      <c r="I776" s="381"/>
      <c r="J776" s="381"/>
      <c r="K776" s="381"/>
      <c r="L776" s="381"/>
      <c r="M776" s="381"/>
      <c r="N776" s="381"/>
      <c r="O776" s="381"/>
      <c r="P776" s="381"/>
      <c r="Q776" s="381"/>
      <c r="R776" s="381"/>
    </row>
    <row r="777" spans="1:18">
      <c r="A777" s="14"/>
      <c r="B777" s="14"/>
      <c r="C777" s="381"/>
      <c r="D777" s="381"/>
      <c r="E777" s="381"/>
      <c r="F777" s="381"/>
      <c r="G777" s="381"/>
      <c r="H777" s="381"/>
      <c r="I777" s="381"/>
      <c r="J777" s="381"/>
      <c r="K777" s="381"/>
      <c r="L777" s="381"/>
      <c r="M777" s="381"/>
      <c r="N777" s="381"/>
      <c r="O777" s="381"/>
      <c r="P777" s="381"/>
      <c r="Q777" s="381"/>
      <c r="R777" s="381"/>
    </row>
    <row r="778" spans="1:18">
      <c r="A778" s="14"/>
      <c r="B778" s="14"/>
      <c r="C778" s="381"/>
      <c r="D778" s="381"/>
      <c r="E778" s="381"/>
      <c r="F778" s="381"/>
      <c r="G778" s="381"/>
      <c r="H778" s="381"/>
      <c r="I778" s="381"/>
      <c r="J778" s="381"/>
      <c r="K778" s="381"/>
      <c r="L778" s="381"/>
      <c r="M778" s="381"/>
      <c r="N778" s="381"/>
      <c r="O778" s="381"/>
      <c r="P778" s="381"/>
      <c r="Q778" s="381"/>
      <c r="R778" s="381"/>
    </row>
    <row r="779" spans="1:18">
      <c r="A779" s="14"/>
      <c r="B779" s="14"/>
      <c r="C779" s="381"/>
      <c r="D779" s="381"/>
      <c r="E779" s="381"/>
      <c r="F779" s="381"/>
      <c r="G779" s="381"/>
      <c r="H779" s="381"/>
      <c r="I779" s="381"/>
      <c r="J779" s="381"/>
      <c r="K779" s="381"/>
      <c r="L779" s="381"/>
      <c r="M779" s="381"/>
      <c r="N779" s="381"/>
      <c r="O779" s="381"/>
      <c r="P779" s="381"/>
      <c r="Q779" s="381"/>
      <c r="R779" s="381"/>
    </row>
    <row r="780" spans="1:18">
      <c r="A780" s="14"/>
      <c r="B780" s="14"/>
      <c r="C780" s="381"/>
      <c r="D780" s="381"/>
      <c r="E780" s="381"/>
      <c r="F780" s="381"/>
      <c r="G780" s="381"/>
      <c r="H780" s="381"/>
      <c r="I780" s="381"/>
      <c r="J780" s="381"/>
      <c r="K780" s="381"/>
      <c r="L780" s="381"/>
      <c r="M780" s="381"/>
      <c r="N780" s="381"/>
      <c r="O780" s="381"/>
      <c r="P780" s="381"/>
      <c r="Q780" s="381"/>
      <c r="R780" s="381"/>
    </row>
    <row r="781" spans="1:18">
      <c r="A781" s="14"/>
      <c r="B781" s="14"/>
      <c r="C781" s="381"/>
      <c r="D781" s="381"/>
      <c r="E781" s="381"/>
      <c r="F781" s="381"/>
      <c r="G781" s="381"/>
      <c r="H781" s="381"/>
      <c r="I781" s="381"/>
      <c r="J781" s="381"/>
      <c r="K781" s="381"/>
      <c r="L781" s="381"/>
      <c r="M781" s="381"/>
      <c r="N781" s="381"/>
      <c r="O781" s="381"/>
      <c r="P781" s="381"/>
      <c r="Q781" s="381"/>
      <c r="R781" s="381"/>
    </row>
    <row r="782" spans="1:18">
      <c r="A782" s="14"/>
      <c r="B782" s="14"/>
      <c r="C782" s="381"/>
      <c r="D782" s="381"/>
      <c r="E782" s="381"/>
      <c r="F782" s="381"/>
      <c r="G782" s="381"/>
      <c r="H782" s="381"/>
      <c r="I782" s="381"/>
      <c r="J782" s="381"/>
      <c r="K782" s="381"/>
      <c r="L782" s="381"/>
      <c r="M782" s="381"/>
      <c r="N782" s="381"/>
      <c r="O782" s="381"/>
      <c r="P782" s="381"/>
      <c r="Q782" s="381"/>
      <c r="R782" s="381"/>
    </row>
    <row r="783" spans="1:18">
      <c r="A783" s="14"/>
      <c r="B783" s="14"/>
      <c r="C783" s="381"/>
      <c r="D783" s="381"/>
      <c r="E783" s="381"/>
      <c r="F783" s="381"/>
      <c r="G783" s="381"/>
      <c r="H783" s="381"/>
      <c r="I783" s="381"/>
      <c r="J783" s="381"/>
      <c r="K783" s="381"/>
      <c r="L783" s="381"/>
      <c r="M783" s="381"/>
      <c r="N783" s="381"/>
      <c r="O783" s="381"/>
      <c r="P783" s="381"/>
      <c r="Q783" s="381"/>
      <c r="R783" s="381"/>
    </row>
    <row r="784" spans="1:18">
      <c r="A784" s="14"/>
      <c r="B784" s="14"/>
      <c r="C784" s="381"/>
      <c r="D784" s="381"/>
      <c r="E784" s="381"/>
      <c r="F784" s="381"/>
      <c r="G784" s="381"/>
      <c r="H784" s="381"/>
      <c r="I784" s="381"/>
      <c r="J784" s="381"/>
      <c r="K784" s="381"/>
      <c r="L784" s="381"/>
      <c r="M784" s="381"/>
      <c r="N784" s="381"/>
      <c r="O784" s="381"/>
      <c r="P784" s="381"/>
      <c r="Q784" s="381"/>
      <c r="R784" s="381"/>
    </row>
    <row r="785" spans="1:18">
      <c r="A785" s="14"/>
      <c r="B785" s="14"/>
      <c r="C785" s="381"/>
      <c r="D785" s="381"/>
      <c r="E785" s="381"/>
      <c r="F785" s="381"/>
      <c r="G785" s="381"/>
      <c r="H785" s="381"/>
      <c r="I785" s="381"/>
      <c r="J785" s="381"/>
      <c r="K785" s="381"/>
      <c r="L785" s="381"/>
      <c r="M785" s="381"/>
      <c r="N785" s="381"/>
      <c r="O785" s="381"/>
      <c r="P785" s="381"/>
      <c r="Q785" s="381"/>
      <c r="R785" s="381"/>
    </row>
    <row r="786" spans="1:18">
      <c r="A786" s="14"/>
      <c r="B786" s="14"/>
      <c r="C786" s="381"/>
      <c r="D786" s="381"/>
      <c r="E786" s="381"/>
      <c r="F786" s="381"/>
      <c r="G786" s="381"/>
      <c r="H786" s="381"/>
      <c r="I786" s="381"/>
      <c r="J786" s="381"/>
      <c r="K786" s="381"/>
      <c r="L786" s="381"/>
      <c r="M786" s="381"/>
      <c r="N786" s="381"/>
      <c r="O786" s="381"/>
      <c r="P786" s="381"/>
      <c r="Q786" s="381"/>
      <c r="R786" s="381"/>
    </row>
    <row r="787" spans="1:18">
      <c r="A787" s="14"/>
      <c r="B787" s="14"/>
      <c r="C787" s="381"/>
      <c r="D787" s="381"/>
      <c r="E787" s="381"/>
      <c r="F787" s="381"/>
      <c r="G787" s="381"/>
      <c r="H787" s="381"/>
      <c r="I787" s="381"/>
      <c r="J787" s="381"/>
      <c r="K787" s="381"/>
      <c r="L787" s="381"/>
      <c r="M787" s="381"/>
      <c r="N787" s="381"/>
      <c r="O787" s="381"/>
      <c r="P787" s="381"/>
      <c r="Q787" s="381"/>
      <c r="R787" s="381"/>
    </row>
    <row r="788" spans="1:18">
      <c r="A788" s="14"/>
      <c r="B788" s="14"/>
      <c r="C788" s="381"/>
      <c r="D788" s="381"/>
      <c r="E788" s="381"/>
      <c r="F788" s="381"/>
      <c r="G788" s="381"/>
      <c r="H788" s="381"/>
      <c r="I788" s="381"/>
      <c r="J788" s="381"/>
      <c r="K788" s="381"/>
      <c r="L788" s="381"/>
      <c r="M788" s="381"/>
      <c r="N788" s="381"/>
      <c r="O788" s="381"/>
      <c r="P788" s="381"/>
      <c r="Q788" s="381"/>
      <c r="R788" s="381"/>
    </row>
    <row r="789" spans="1:18">
      <c r="A789" s="14"/>
      <c r="B789" s="14"/>
      <c r="C789" s="381"/>
      <c r="D789" s="381"/>
      <c r="E789" s="381"/>
      <c r="F789" s="381"/>
      <c r="G789" s="381"/>
      <c r="H789" s="381"/>
      <c r="I789" s="381"/>
      <c r="J789" s="381"/>
      <c r="K789" s="381"/>
      <c r="L789" s="381"/>
      <c r="M789" s="381"/>
      <c r="N789" s="381"/>
      <c r="O789" s="381"/>
      <c r="P789" s="381"/>
      <c r="Q789" s="381"/>
      <c r="R789" s="381"/>
    </row>
    <row r="790" spans="1:18">
      <c r="A790" s="14"/>
      <c r="B790" s="14"/>
      <c r="C790" s="381"/>
      <c r="D790" s="381"/>
      <c r="E790" s="381"/>
      <c r="F790" s="381"/>
      <c r="G790" s="381"/>
      <c r="H790" s="381"/>
      <c r="I790" s="381"/>
      <c r="J790" s="381"/>
      <c r="K790" s="381"/>
      <c r="L790" s="381"/>
      <c r="M790" s="381"/>
      <c r="N790" s="381"/>
      <c r="O790" s="381"/>
      <c r="P790" s="381"/>
      <c r="Q790" s="381"/>
      <c r="R790" s="381"/>
    </row>
    <row r="791" spans="1:18">
      <c r="A791" s="14"/>
      <c r="B791" s="14"/>
      <c r="C791" s="381"/>
      <c r="D791" s="381"/>
      <c r="E791" s="381"/>
      <c r="F791" s="381"/>
      <c r="G791" s="381"/>
      <c r="H791" s="381"/>
      <c r="I791" s="381"/>
      <c r="J791" s="381"/>
      <c r="K791" s="381"/>
      <c r="L791" s="381"/>
      <c r="M791" s="381"/>
      <c r="N791" s="381"/>
      <c r="O791" s="381"/>
      <c r="P791" s="381"/>
      <c r="Q791" s="381"/>
      <c r="R791" s="381"/>
    </row>
    <row r="792" spans="1:18">
      <c r="A792" s="14"/>
      <c r="B792" s="14"/>
      <c r="C792" s="381"/>
      <c r="D792" s="381"/>
      <c r="E792" s="381"/>
      <c r="F792" s="381"/>
      <c r="G792" s="381"/>
      <c r="H792" s="381"/>
      <c r="I792" s="381"/>
      <c r="J792" s="381"/>
      <c r="K792" s="381"/>
      <c r="L792" s="381"/>
      <c r="M792" s="381"/>
      <c r="N792" s="381"/>
      <c r="O792" s="381"/>
      <c r="P792" s="381"/>
      <c r="Q792" s="381"/>
      <c r="R792" s="381"/>
    </row>
    <row r="793" spans="1:18">
      <c r="A793" s="14"/>
      <c r="B793" s="14"/>
      <c r="C793" s="381"/>
      <c r="D793" s="381"/>
      <c r="E793" s="381"/>
      <c r="F793" s="381"/>
      <c r="G793" s="381"/>
      <c r="H793" s="381"/>
      <c r="I793" s="381"/>
      <c r="J793" s="381"/>
      <c r="K793" s="381"/>
      <c r="L793" s="381"/>
      <c r="M793" s="381"/>
      <c r="N793" s="381"/>
      <c r="O793" s="381"/>
      <c r="P793" s="381"/>
      <c r="Q793" s="381"/>
      <c r="R793" s="381"/>
    </row>
    <row r="794" spans="1:18">
      <c r="A794" s="14"/>
      <c r="B794" s="14"/>
      <c r="C794" s="381"/>
      <c r="D794" s="381"/>
      <c r="E794" s="381"/>
      <c r="F794" s="381"/>
      <c r="G794" s="381"/>
      <c r="H794" s="381"/>
      <c r="I794" s="381"/>
      <c r="J794" s="381"/>
      <c r="K794" s="381"/>
      <c r="L794" s="381"/>
      <c r="M794" s="381"/>
      <c r="N794" s="381"/>
      <c r="O794" s="381"/>
      <c r="P794" s="381"/>
      <c r="Q794" s="381"/>
      <c r="R794" s="381"/>
    </row>
    <row r="795" spans="1:18">
      <c r="A795" s="14"/>
      <c r="B795" s="14"/>
      <c r="C795" s="381"/>
      <c r="D795" s="381"/>
      <c r="E795" s="381"/>
      <c r="F795" s="381"/>
      <c r="G795" s="381"/>
      <c r="H795" s="381"/>
      <c r="I795" s="381"/>
      <c r="J795" s="381"/>
      <c r="K795" s="381"/>
      <c r="L795" s="381"/>
      <c r="M795" s="381"/>
      <c r="N795" s="381"/>
      <c r="O795" s="381"/>
      <c r="P795" s="381"/>
      <c r="Q795" s="381"/>
      <c r="R795" s="381"/>
    </row>
    <row r="796" spans="1:18">
      <c r="A796" s="14"/>
      <c r="B796" s="14"/>
      <c r="C796" s="381"/>
      <c r="D796" s="381"/>
      <c r="E796" s="381"/>
      <c r="F796" s="381"/>
      <c r="G796" s="381"/>
      <c r="H796" s="381"/>
      <c r="I796" s="381"/>
      <c r="J796" s="381"/>
      <c r="K796" s="381"/>
      <c r="L796" s="381"/>
      <c r="M796" s="381"/>
      <c r="N796" s="381"/>
      <c r="O796" s="381"/>
      <c r="P796" s="381"/>
      <c r="Q796" s="381"/>
      <c r="R796" s="381"/>
    </row>
    <row r="797" spans="1:18">
      <c r="A797" s="14"/>
      <c r="B797" s="14"/>
      <c r="C797" s="381"/>
      <c r="D797" s="381"/>
      <c r="E797" s="381"/>
      <c r="F797" s="381"/>
      <c r="G797" s="381"/>
      <c r="H797" s="381"/>
      <c r="I797" s="381"/>
      <c r="J797" s="381"/>
      <c r="K797" s="381"/>
      <c r="L797" s="381"/>
      <c r="M797" s="381"/>
      <c r="N797" s="381"/>
      <c r="O797" s="381"/>
      <c r="P797" s="381"/>
      <c r="Q797" s="381"/>
      <c r="R797" s="381"/>
    </row>
    <row r="798" spans="1:18">
      <c r="A798" s="14"/>
      <c r="B798" s="14"/>
      <c r="C798" s="381"/>
      <c r="D798" s="381"/>
      <c r="E798" s="381"/>
      <c r="F798" s="381"/>
      <c r="G798" s="381"/>
      <c r="H798" s="381"/>
      <c r="I798" s="381"/>
      <c r="J798" s="381"/>
      <c r="K798" s="381"/>
      <c r="L798" s="381"/>
      <c r="M798" s="381"/>
      <c r="N798" s="381"/>
      <c r="O798" s="381"/>
      <c r="P798" s="381"/>
      <c r="Q798" s="381"/>
      <c r="R798" s="381"/>
    </row>
    <row r="799" spans="1:18">
      <c r="A799" s="14"/>
      <c r="B799" s="14"/>
      <c r="C799" s="381"/>
      <c r="D799" s="381"/>
      <c r="E799" s="381"/>
      <c r="F799" s="381"/>
      <c r="G799" s="381"/>
      <c r="H799" s="381"/>
      <c r="I799" s="381"/>
      <c r="J799" s="381"/>
      <c r="K799" s="381"/>
      <c r="L799" s="381"/>
      <c r="M799" s="381"/>
      <c r="N799" s="381"/>
      <c r="O799" s="381"/>
      <c r="P799" s="381"/>
      <c r="Q799" s="381"/>
      <c r="R799" s="381"/>
    </row>
    <row r="800" spans="1:18">
      <c r="A800" s="14"/>
      <c r="B800" s="14"/>
      <c r="C800" s="381"/>
      <c r="D800" s="381"/>
      <c r="E800" s="381"/>
      <c r="F800" s="381"/>
      <c r="G800" s="381"/>
      <c r="H800" s="381"/>
      <c r="I800" s="381"/>
      <c r="J800" s="381"/>
      <c r="K800" s="381"/>
      <c r="L800" s="381"/>
      <c r="M800" s="381"/>
      <c r="N800" s="381"/>
      <c r="O800" s="381"/>
      <c r="P800" s="381"/>
      <c r="Q800" s="381"/>
      <c r="R800" s="381"/>
    </row>
    <row r="801" spans="1:18">
      <c r="A801" s="14"/>
      <c r="B801" s="14"/>
      <c r="C801" s="381"/>
      <c r="D801" s="381"/>
      <c r="E801" s="381"/>
      <c r="F801" s="381"/>
      <c r="G801" s="381"/>
      <c r="H801" s="381"/>
      <c r="I801" s="381"/>
      <c r="J801" s="381"/>
      <c r="K801" s="381"/>
      <c r="L801" s="381"/>
      <c r="M801" s="381"/>
      <c r="N801" s="381"/>
      <c r="O801" s="381"/>
      <c r="P801" s="381"/>
      <c r="Q801" s="381"/>
      <c r="R801" s="381"/>
    </row>
    <row r="802" spans="1:18">
      <c r="A802" s="14"/>
      <c r="B802" s="14"/>
      <c r="C802" s="381"/>
      <c r="D802" s="381"/>
      <c r="E802" s="381"/>
      <c r="F802" s="381"/>
      <c r="G802" s="381"/>
      <c r="H802" s="381"/>
      <c r="I802" s="381"/>
      <c r="J802" s="381"/>
      <c r="K802" s="381"/>
      <c r="L802" s="381"/>
      <c r="M802" s="381"/>
      <c r="N802" s="381"/>
      <c r="O802" s="381"/>
      <c r="P802" s="381"/>
      <c r="Q802" s="381"/>
      <c r="R802" s="381"/>
    </row>
    <row r="803" spans="1:18">
      <c r="A803" s="14"/>
      <c r="B803" s="14"/>
      <c r="C803" s="381"/>
      <c r="D803" s="381"/>
      <c r="E803" s="381"/>
      <c r="F803" s="381"/>
      <c r="G803" s="381"/>
      <c r="H803" s="381"/>
      <c r="I803" s="381"/>
      <c r="J803" s="381"/>
      <c r="K803" s="381"/>
      <c r="L803" s="381"/>
      <c r="M803" s="381"/>
      <c r="N803" s="381"/>
      <c r="O803" s="381"/>
      <c r="P803" s="381"/>
      <c r="Q803" s="381"/>
      <c r="R803" s="381"/>
    </row>
    <row r="804" spans="1:18">
      <c r="A804" s="14"/>
      <c r="B804" s="14"/>
      <c r="C804" s="381"/>
      <c r="D804" s="381"/>
      <c r="E804" s="381"/>
      <c r="F804" s="381"/>
      <c r="G804" s="381"/>
      <c r="H804" s="381"/>
      <c r="I804" s="381"/>
      <c r="J804" s="381"/>
      <c r="K804" s="381"/>
      <c r="L804" s="381"/>
      <c r="M804" s="381"/>
      <c r="N804" s="381"/>
      <c r="O804" s="381"/>
      <c r="P804" s="381"/>
      <c r="Q804" s="381"/>
      <c r="R804" s="381"/>
    </row>
    <row r="805" spans="1:18">
      <c r="A805" s="14"/>
      <c r="B805" s="14"/>
      <c r="C805" s="381"/>
      <c r="D805" s="381"/>
      <c r="E805" s="381"/>
      <c r="F805" s="381"/>
      <c r="G805" s="381"/>
      <c r="H805" s="381"/>
      <c r="I805" s="381"/>
      <c r="J805" s="381"/>
      <c r="K805" s="381"/>
      <c r="L805" s="381"/>
      <c r="M805" s="381"/>
      <c r="N805" s="381"/>
      <c r="O805" s="381"/>
      <c r="P805" s="381"/>
      <c r="Q805" s="381"/>
      <c r="R805" s="381"/>
    </row>
    <row r="806" spans="1:18">
      <c r="A806" s="14"/>
      <c r="B806" s="14"/>
      <c r="C806" s="381"/>
      <c r="D806" s="381"/>
      <c r="E806" s="381"/>
      <c r="F806" s="381"/>
      <c r="G806" s="381"/>
      <c r="H806" s="381"/>
      <c r="I806" s="381"/>
      <c r="J806" s="381"/>
      <c r="K806" s="381"/>
      <c r="L806" s="381"/>
      <c r="M806" s="381"/>
      <c r="N806" s="381"/>
      <c r="O806" s="381"/>
      <c r="P806" s="381"/>
      <c r="Q806" s="381"/>
      <c r="R806" s="381"/>
    </row>
    <row r="807" spans="1:18">
      <c r="A807" s="14"/>
      <c r="B807" s="14"/>
      <c r="C807" s="381"/>
      <c r="D807" s="381"/>
      <c r="E807" s="381"/>
      <c r="F807" s="381"/>
      <c r="G807" s="381"/>
      <c r="H807" s="381"/>
      <c r="I807" s="381"/>
      <c r="J807" s="381"/>
      <c r="K807" s="381"/>
      <c r="L807" s="381"/>
      <c r="M807" s="381"/>
      <c r="N807" s="381"/>
      <c r="O807" s="381"/>
      <c r="P807" s="381"/>
      <c r="Q807" s="381"/>
      <c r="R807" s="381"/>
    </row>
    <row r="808" spans="1:18">
      <c r="A808" s="14"/>
      <c r="B808" s="14"/>
      <c r="C808" s="381"/>
      <c r="D808" s="381"/>
      <c r="E808" s="381"/>
      <c r="F808" s="381"/>
      <c r="G808" s="381"/>
      <c r="H808" s="381"/>
      <c r="I808" s="381"/>
      <c r="J808" s="381"/>
      <c r="K808" s="381"/>
      <c r="L808" s="381"/>
      <c r="M808" s="381"/>
      <c r="N808" s="381"/>
      <c r="O808" s="381"/>
      <c r="P808" s="381"/>
      <c r="Q808" s="381"/>
      <c r="R808" s="381"/>
    </row>
    <row r="809" spans="1:18">
      <c r="A809" s="14"/>
      <c r="B809" s="14"/>
      <c r="C809" s="381"/>
      <c r="D809" s="381"/>
      <c r="E809" s="381"/>
      <c r="F809" s="381"/>
      <c r="G809" s="381"/>
      <c r="H809" s="381"/>
      <c r="I809" s="381"/>
      <c r="J809" s="381"/>
      <c r="K809" s="381"/>
      <c r="L809" s="381"/>
      <c r="M809" s="381"/>
      <c r="N809" s="381"/>
      <c r="O809" s="381"/>
      <c r="P809" s="381"/>
      <c r="Q809" s="381"/>
      <c r="R809" s="381"/>
    </row>
    <row r="810" spans="1:18">
      <c r="A810" s="14"/>
      <c r="B810" s="14"/>
      <c r="C810" s="381"/>
      <c r="D810" s="381"/>
      <c r="E810" s="381"/>
      <c r="F810" s="381"/>
      <c r="G810" s="381"/>
      <c r="H810" s="381"/>
      <c r="I810" s="381"/>
      <c r="J810" s="381"/>
      <c r="K810" s="381"/>
      <c r="L810" s="381"/>
      <c r="M810" s="381"/>
      <c r="N810" s="381"/>
      <c r="O810" s="381"/>
      <c r="P810" s="381"/>
      <c r="Q810" s="381"/>
      <c r="R810" s="381"/>
    </row>
    <row r="811" spans="1:18">
      <c r="A811" s="14"/>
      <c r="B811" s="14"/>
      <c r="C811" s="381"/>
      <c r="D811" s="381"/>
      <c r="E811" s="381"/>
      <c r="F811" s="381"/>
      <c r="G811" s="381"/>
      <c r="H811" s="381"/>
      <c r="I811" s="381"/>
      <c r="J811" s="381"/>
      <c r="K811" s="381"/>
      <c r="L811" s="381"/>
      <c r="M811" s="381"/>
      <c r="N811" s="381"/>
      <c r="O811" s="381"/>
      <c r="P811" s="381"/>
      <c r="Q811" s="381"/>
      <c r="R811" s="381"/>
    </row>
    <row r="812" spans="1:18">
      <c r="A812" s="14"/>
      <c r="B812" s="14"/>
      <c r="C812" s="381"/>
      <c r="D812" s="381"/>
      <c r="E812" s="381"/>
      <c r="F812" s="381"/>
      <c r="G812" s="381"/>
      <c r="H812" s="381"/>
      <c r="I812" s="381"/>
      <c r="J812" s="381"/>
      <c r="K812" s="381"/>
      <c r="L812" s="381"/>
      <c r="M812" s="381"/>
      <c r="N812" s="381"/>
      <c r="O812" s="381"/>
      <c r="P812" s="381"/>
      <c r="Q812" s="381"/>
      <c r="R812" s="381"/>
    </row>
    <row r="813" spans="1:18">
      <c r="A813" s="14"/>
      <c r="B813" s="14"/>
      <c r="C813" s="381"/>
      <c r="D813" s="381"/>
      <c r="E813" s="381"/>
      <c r="F813" s="381"/>
      <c r="G813" s="381"/>
      <c r="H813" s="381"/>
      <c r="I813" s="381"/>
      <c r="J813" s="381"/>
      <c r="K813" s="381"/>
      <c r="L813" s="381"/>
      <c r="M813" s="381"/>
      <c r="N813" s="381"/>
      <c r="O813" s="381"/>
      <c r="P813" s="381"/>
      <c r="Q813" s="381"/>
      <c r="R813" s="381"/>
    </row>
    <row r="814" spans="1:18">
      <c r="A814" s="14"/>
      <c r="B814" s="14"/>
      <c r="C814" s="381"/>
      <c r="D814" s="381"/>
      <c r="E814" s="381"/>
      <c r="F814" s="381"/>
      <c r="G814" s="381"/>
      <c r="H814" s="381"/>
      <c r="I814" s="381"/>
      <c r="J814" s="381"/>
      <c r="K814" s="381"/>
      <c r="L814" s="381"/>
      <c r="M814" s="381"/>
      <c r="N814" s="381"/>
      <c r="O814" s="381"/>
      <c r="P814" s="381"/>
      <c r="Q814" s="381"/>
      <c r="R814" s="381"/>
    </row>
    <row r="815" spans="1:18">
      <c r="A815" s="14"/>
      <c r="B815" s="14"/>
      <c r="C815" s="381"/>
      <c r="D815" s="381"/>
      <c r="E815" s="381"/>
      <c r="F815" s="381"/>
      <c r="G815" s="381"/>
      <c r="H815" s="381"/>
      <c r="I815" s="381"/>
      <c r="J815" s="381"/>
      <c r="K815" s="381"/>
      <c r="L815" s="381"/>
      <c r="M815" s="381"/>
      <c r="N815" s="381"/>
      <c r="O815" s="381"/>
      <c r="P815" s="381"/>
      <c r="Q815" s="381"/>
      <c r="R815" s="381"/>
    </row>
    <row r="816" spans="1:18">
      <c r="A816" s="14"/>
      <c r="B816" s="14"/>
      <c r="C816" s="381"/>
      <c r="D816" s="381"/>
      <c r="E816" s="381"/>
      <c r="F816" s="381"/>
      <c r="G816" s="381"/>
      <c r="H816" s="381"/>
      <c r="I816" s="381"/>
      <c r="J816" s="381"/>
      <c r="K816" s="381"/>
      <c r="L816" s="381"/>
      <c r="M816" s="381"/>
      <c r="N816" s="381"/>
      <c r="O816" s="381"/>
      <c r="P816" s="381"/>
      <c r="Q816" s="381"/>
      <c r="R816" s="381"/>
    </row>
    <row r="817" spans="1:18">
      <c r="A817" s="14"/>
      <c r="B817" s="14"/>
      <c r="C817" s="381"/>
      <c r="D817" s="381"/>
      <c r="E817" s="381"/>
      <c r="F817" s="381"/>
      <c r="G817" s="381"/>
      <c r="H817" s="381"/>
      <c r="I817" s="381"/>
      <c r="J817" s="381"/>
      <c r="K817" s="381"/>
      <c r="L817" s="381"/>
      <c r="M817" s="381"/>
      <c r="N817" s="381"/>
      <c r="O817" s="381"/>
      <c r="P817" s="381"/>
      <c r="Q817" s="381"/>
      <c r="R817" s="381"/>
    </row>
    <row r="818" spans="1:18">
      <c r="A818" s="14"/>
      <c r="B818" s="14"/>
      <c r="C818" s="381"/>
      <c r="D818" s="381"/>
      <c r="E818" s="381"/>
      <c r="F818" s="381"/>
      <c r="G818" s="381"/>
      <c r="H818" s="381"/>
      <c r="I818" s="381"/>
      <c r="J818" s="381"/>
      <c r="K818" s="381"/>
      <c r="L818" s="381"/>
      <c r="M818" s="381"/>
      <c r="N818" s="381"/>
      <c r="O818" s="381"/>
      <c r="P818" s="381"/>
      <c r="Q818" s="381"/>
      <c r="R818" s="381"/>
    </row>
    <row r="819" spans="1:18">
      <c r="A819" s="14"/>
      <c r="B819" s="14"/>
      <c r="C819" s="381"/>
      <c r="D819" s="381"/>
      <c r="E819" s="381"/>
      <c r="F819" s="381"/>
      <c r="G819" s="381"/>
      <c r="H819" s="381"/>
      <c r="I819" s="381"/>
      <c r="J819" s="381"/>
      <c r="K819" s="381"/>
      <c r="L819" s="381"/>
      <c r="M819" s="381"/>
      <c r="N819" s="381"/>
      <c r="O819" s="381"/>
      <c r="P819" s="381"/>
      <c r="Q819" s="381"/>
      <c r="R819" s="381"/>
    </row>
    <row r="820" spans="1:18">
      <c r="A820" s="14"/>
      <c r="B820" s="14"/>
      <c r="C820" s="381"/>
      <c r="D820" s="381"/>
      <c r="E820" s="381"/>
      <c r="F820" s="381"/>
      <c r="G820" s="381"/>
      <c r="H820" s="381"/>
      <c r="I820" s="381"/>
      <c r="J820" s="381"/>
      <c r="K820" s="381"/>
      <c r="L820" s="381"/>
      <c r="M820" s="381"/>
      <c r="N820" s="381"/>
      <c r="O820" s="381"/>
      <c r="P820" s="381"/>
      <c r="Q820" s="381"/>
      <c r="R820" s="381"/>
    </row>
    <row r="821" spans="1:18">
      <c r="A821" s="14"/>
      <c r="B821" s="14"/>
      <c r="C821" s="381"/>
      <c r="D821" s="381"/>
      <c r="E821" s="381"/>
      <c r="F821" s="381"/>
      <c r="G821" s="381"/>
      <c r="H821" s="381"/>
      <c r="I821" s="381"/>
      <c r="J821" s="381"/>
      <c r="K821" s="381"/>
      <c r="L821" s="381"/>
      <c r="M821" s="381"/>
      <c r="N821" s="381"/>
      <c r="O821" s="381"/>
      <c r="P821" s="381"/>
      <c r="Q821" s="381"/>
      <c r="R821" s="381"/>
    </row>
    <row r="822" spans="1:18">
      <c r="A822" s="14"/>
      <c r="B822" s="14"/>
      <c r="C822" s="381"/>
      <c r="D822" s="381"/>
      <c r="E822" s="381"/>
      <c r="F822" s="381"/>
      <c r="G822" s="381"/>
      <c r="H822" s="381"/>
      <c r="I822" s="381"/>
      <c r="J822" s="381"/>
      <c r="K822" s="381"/>
      <c r="L822" s="381"/>
      <c r="M822" s="381"/>
      <c r="N822" s="381"/>
      <c r="O822" s="381"/>
      <c r="P822" s="381"/>
      <c r="Q822" s="381"/>
      <c r="R822" s="381"/>
    </row>
    <row r="823" spans="1:18">
      <c r="A823" s="14"/>
      <c r="B823" s="14"/>
      <c r="C823" s="381"/>
      <c r="D823" s="381"/>
      <c r="E823" s="381"/>
      <c r="F823" s="381"/>
      <c r="G823" s="381"/>
      <c r="H823" s="381"/>
      <c r="I823" s="381"/>
      <c r="J823" s="381"/>
      <c r="K823" s="381"/>
      <c r="L823" s="381"/>
      <c r="M823" s="381"/>
      <c r="N823" s="381"/>
      <c r="O823" s="381"/>
      <c r="P823" s="381"/>
      <c r="Q823" s="381"/>
      <c r="R823" s="381"/>
    </row>
    <row r="824" spans="1:18">
      <c r="A824" s="14"/>
      <c r="B824" s="14"/>
      <c r="C824" s="381"/>
      <c r="D824" s="381"/>
      <c r="E824" s="381"/>
      <c r="F824" s="381"/>
      <c r="G824" s="381"/>
      <c r="H824" s="381"/>
      <c r="I824" s="381"/>
      <c r="J824" s="381"/>
      <c r="K824" s="381"/>
      <c r="L824" s="381"/>
      <c r="M824" s="381"/>
      <c r="N824" s="381"/>
      <c r="O824" s="381"/>
      <c r="P824" s="381"/>
      <c r="Q824" s="381"/>
      <c r="R824" s="381"/>
    </row>
    <row r="825" spans="1:18">
      <c r="A825" s="14"/>
      <c r="B825" s="14"/>
      <c r="C825" s="381"/>
      <c r="D825" s="381"/>
      <c r="E825" s="381"/>
      <c r="F825" s="381"/>
      <c r="G825" s="381"/>
      <c r="H825" s="381"/>
      <c r="I825" s="381"/>
      <c r="J825" s="381"/>
      <c r="K825" s="381"/>
      <c r="L825" s="381"/>
      <c r="M825" s="381"/>
      <c r="N825" s="381"/>
      <c r="O825" s="381"/>
      <c r="P825" s="381"/>
      <c r="Q825" s="381"/>
      <c r="R825" s="381"/>
    </row>
    <row r="826" spans="1:18">
      <c r="A826" s="14"/>
      <c r="B826" s="14"/>
      <c r="C826" s="381"/>
      <c r="D826" s="381"/>
      <c r="E826" s="381"/>
      <c r="F826" s="381"/>
      <c r="G826" s="381"/>
      <c r="H826" s="381"/>
      <c r="I826" s="381"/>
      <c r="J826" s="381"/>
      <c r="K826" s="381"/>
      <c r="L826" s="381"/>
      <c r="M826" s="381"/>
      <c r="N826" s="381"/>
      <c r="O826" s="381"/>
      <c r="P826" s="381"/>
      <c r="Q826" s="381"/>
      <c r="R826" s="381"/>
    </row>
    <row r="827" spans="1:18">
      <c r="A827" s="14"/>
      <c r="B827" s="14"/>
      <c r="C827" s="381"/>
      <c r="D827" s="381"/>
      <c r="E827" s="381"/>
      <c r="F827" s="381"/>
      <c r="G827" s="381"/>
      <c r="H827" s="381"/>
      <c r="I827" s="381"/>
      <c r="J827" s="381"/>
      <c r="K827" s="381"/>
      <c r="L827" s="381"/>
      <c r="M827" s="381"/>
      <c r="N827" s="381"/>
      <c r="O827" s="381"/>
      <c r="P827" s="381"/>
      <c r="Q827" s="381"/>
      <c r="R827" s="381"/>
    </row>
    <row r="828" spans="1:18">
      <c r="A828" s="14"/>
      <c r="B828" s="14"/>
      <c r="C828" s="381"/>
      <c r="D828" s="381"/>
      <c r="E828" s="381"/>
      <c r="F828" s="381"/>
      <c r="G828" s="381"/>
      <c r="H828" s="381"/>
      <c r="I828" s="381"/>
      <c r="J828" s="381"/>
      <c r="K828" s="381"/>
      <c r="L828" s="381"/>
      <c r="M828" s="381"/>
      <c r="N828" s="381"/>
      <c r="O828" s="381"/>
      <c r="P828" s="381"/>
      <c r="Q828" s="381"/>
      <c r="R828" s="381"/>
    </row>
    <row r="829" spans="1:18">
      <c r="A829" s="14"/>
      <c r="B829" s="14"/>
      <c r="C829" s="381"/>
      <c r="D829" s="381"/>
      <c r="E829" s="381"/>
      <c r="F829" s="381"/>
      <c r="G829" s="381"/>
      <c r="H829" s="381"/>
      <c r="I829" s="381"/>
      <c r="J829" s="381"/>
      <c r="K829" s="381"/>
      <c r="L829" s="381"/>
      <c r="M829" s="381"/>
      <c r="N829" s="381"/>
      <c r="O829" s="381"/>
      <c r="P829" s="381"/>
      <c r="Q829" s="381"/>
      <c r="R829" s="381"/>
    </row>
    <row r="830" spans="1:18">
      <c r="A830" s="14"/>
      <c r="B830" s="14"/>
      <c r="C830" s="381"/>
      <c r="D830" s="381"/>
      <c r="E830" s="381"/>
      <c r="F830" s="381"/>
      <c r="G830" s="381"/>
      <c r="H830" s="381"/>
      <c r="I830" s="381"/>
      <c r="J830" s="381"/>
      <c r="K830" s="381"/>
      <c r="L830" s="381"/>
      <c r="M830" s="381"/>
      <c r="N830" s="381"/>
      <c r="O830" s="381"/>
      <c r="P830" s="381"/>
      <c r="Q830" s="381"/>
      <c r="R830" s="381"/>
    </row>
    <row r="831" spans="1:18">
      <c r="A831" s="14"/>
      <c r="B831" s="14"/>
      <c r="C831" s="381"/>
      <c r="D831" s="381"/>
      <c r="E831" s="381"/>
      <c r="F831" s="381"/>
      <c r="G831" s="381"/>
      <c r="H831" s="381"/>
      <c r="I831" s="381"/>
      <c r="J831" s="381"/>
      <c r="K831" s="381"/>
      <c r="L831" s="381"/>
      <c r="M831" s="381"/>
      <c r="N831" s="381"/>
      <c r="O831" s="381"/>
      <c r="P831" s="381"/>
      <c r="Q831" s="381"/>
      <c r="R831" s="381"/>
    </row>
    <row r="832" spans="1:18">
      <c r="A832" s="14"/>
      <c r="B832" s="14"/>
      <c r="C832" s="381"/>
      <c r="D832" s="381"/>
      <c r="E832" s="381"/>
      <c r="F832" s="381"/>
      <c r="G832" s="381"/>
      <c r="H832" s="381"/>
      <c r="I832" s="381"/>
      <c r="J832" s="381"/>
      <c r="K832" s="381"/>
      <c r="L832" s="381"/>
      <c r="M832" s="381"/>
      <c r="N832" s="381"/>
      <c r="O832" s="381"/>
      <c r="P832" s="381"/>
      <c r="Q832" s="381"/>
      <c r="R832" s="381"/>
    </row>
    <row r="833" spans="1:18">
      <c r="A833" s="14"/>
      <c r="B833" s="14"/>
      <c r="C833" s="381"/>
      <c r="D833" s="381"/>
      <c r="E833" s="381"/>
      <c r="F833" s="381"/>
      <c r="G833" s="381"/>
      <c r="H833" s="381"/>
      <c r="I833" s="381"/>
      <c r="J833" s="381"/>
      <c r="K833" s="381"/>
      <c r="L833" s="381"/>
      <c r="M833" s="381"/>
      <c r="N833" s="381"/>
      <c r="O833" s="381"/>
      <c r="P833" s="381"/>
      <c r="Q833" s="381"/>
      <c r="R833" s="381"/>
    </row>
    <row r="834" spans="1:18">
      <c r="A834" s="14"/>
      <c r="B834" s="14"/>
      <c r="C834" s="381"/>
      <c r="D834" s="381"/>
      <c r="E834" s="381"/>
      <c r="F834" s="381"/>
      <c r="G834" s="381"/>
      <c r="H834" s="381"/>
      <c r="I834" s="381"/>
      <c r="J834" s="381"/>
      <c r="K834" s="381"/>
      <c r="L834" s="381"/>
      <c r="M834" s="381"/>
      <c r="N834" s="381"/>
      <c r="O834" s="381"/>
      <c r="P834" s="381"/>
      <c r="Q834" s="381"/>
      <c r="R834" s="381"/>
    </row>
    <row r="835" spans="1:18">
      <c r="A835" s="14"/>
      <c r="B835" s="14"/>
      <c r="C835" s="381"/>
      <c r="D835" s="381"/>
      <c r="E835" s="381"/>
      <c r="F835" s="381"/>
      <c r="G835" s="381"/>
      <c r="H835" s="381"/>
      <c r="I835" s="381"/>
      <c r="J835" s="381"/>
      <c r="K835" s="381"/>
      <c r="L835" s="381"/>
      <c r="M835" s="381"/>
      <c r="N835" s="381"/>
      <c r="O835" s="381"/>
      <c r="P835" s="381"/>
      <c r="Q835" s="381"/>
      <c r="R835" s="381"/>
    </row>
    <row r="836" spans="1:18">
      <c r="A836" s="14"/>
      <c r="B836" s="14"/>
      <c r="C836" s="381"/>
      <c r="D836" s="381"/>
      <c r="E836" s="381"/>
      <c r="F836" s="381"/>
      <c r="G836" s="381"/>
      <c r="H836" s="381"/>
      <c r="I836" s="381"/>
      <c r="J836" s="381"/>
      <c r="K836" s="381"/>
      <c r="L836" s="381"/>
      <c r="M836" s="381"/>
      <c r="N836" s="381"/>
      <c r="O836" s="381"/>
      <c r="P836" s="381"/>
      <c r="Q836" s="381"/>
      <c r="R836" s="381"/>
    </row>
    <row r="837" spans="1:18">
      <c r="A837" s="14"/>
      <c r="B837" s="14"/>
      <c r="C837" s="381"/>
      <c r="D837" s="381"/>
      <c r="E837" s="381"/>
      <c r="F837" s="381"/>
      <c r="G837" s="381"/>
      <c r="H837" s="381"/>
      <c r="I837" s="381"/>
      <c r="J837" s="381"/>
      <c r="K837" s="381"/>
      <c r="L837" s="381"/>
      <c r="M837" s="381"/>
      <c r="N837" s="381"/>
      <c r="O837" s="381"/>
      <c r="P837" s="381"/>
      <c r="Q837" s="381"/>
      <c r="R837" s="381"/>
    </row>
    <row r="838" spans="1:18">
      <c r="A838" s="14"/>
      <c r="B838" s="14"/>
      <c r="C838" s="381"/>
      <c r="D838" s="381"/>
      <c r="E838" s="381"/>
      <c r="F838" s="381"/>
      <c r="G838" s="381"/>
      <c r="H838" s="381"/>
      <c r="I838" s="381"/>
      <c r="J838" s="381"/>
      <c r="K838" s="381"/>
      <c r="L838" s="381"/>
      <c r="M838" s="381"/>
      <c r="N838" s="381"/>
      <c r="O838" s="381"/>
      <c r="P838" s="381"/>
      <c r="Q838" s="381"/>
      <c r="R838" s="381"/>
    </row>
    <row r="839" spans="1:18">
      <c r="A839" s="14"/>
      <c r="B839" s="14"/>
      <c r="C839" s="381"/>
      <c r="D839" s="381"/>
      <c r="E839" s="381"/>
      <c r="F839" s="381"/>
      <c r="G839" s="381"/>
      <c r="H839" s="381"/>
      <c r="I839" s="381"/>
      <c r="J839" s="381"/>
      <c r="K839" s="381"/>
      <c r="L839" s="381"/>
      <c r="M839" s="381"/>
      <c r="N839" s="381"/>
      <c r="O839" s="381"/>
      <c r="P839" s="381"/>
      <c r="Q839" s="381"/>
      <c r="R839" s="381"/>
    </row>
    <row r="840" spans="1:18">
      <c r="A840" s="14"/>
      <c r="B840" s="14"/>
      <c r="C840" s="381"/>
      <c r="D840" s="381"/>
      <c r="E840" s="381"/>
      <c r="F840" s="381"/>
      <c r="G840" s="381"/>
      <c r="H840" s="381"/>
      <c r="I840" s="381"/>
      <c r="J840" s="381"/>
      <c r="K840" s="381"/>
      <c r="L840" s="381"/>
      <c r="M840" s="381"/>
      <c r="N840" s="381"/>
      <c r="O840" s="381"/>
      <c r="P840" s="381"/>
      <c r="Q840" s="381"/>
      <c r="R840" s="381"/>
    </row>
    <row r="841" spans="1:18">
      <c r="A841" s="14"/>
      <c r="B841" s="14"/>
      <c r="C841" s="381"/>
      <c r="D841" s="381"/>
      <c r="E841" s="381"/>
      <c r="F841" s="381"/>
      <c r="G841" s="381"/>
      <c r="H841" s="381"/>
      <c r="I841" s="381"/>
      <c r="J841" s="381"/>
      <c r="K841" s="381"/>
      <c r="L841" s="381"/>
      <c r="M841" s="381"/>
      <c r="N841" s="381"/>
      <c r="O841" s="381"/>
      <c r="P841" s="381"/>
      <c r="Q841" s="381"/>
      <c r="R841" s="381"/>
    </row>
    <row r="842" spans="1:18">
      <c r="A842" s="14"/>
      <c r="B842" s="14"/>
      <c r="C842" s="381"/>
      <c r="D842" s="381"/>
      <c r="E842" s="381"/>
      <c r="F842" s="381"/>
      <c r="G842" s="381"/>
      <c r="H842" s="381"/>
      <c r="I842" s="381"/>
      <c r="J842" s="381"/>
      <c r="K842" s="381"/>
      <c r="L842" s="381"/>
      <c r="M842" s="381"/>
      <c r="N842" s="381"/>
      <c r="O842" s="381"/>
      <c r="P842" s="381"/>
      <c r="Q842" s="381"/>
      <c r="R842" s="381"/>
    </row>
    <row r="843" spans="1:18">
      <c r="A843" s="14"/>
      <c r="B843" s="14"/>
      <c r="C843" s="381"/>
      <c r="D843" s="381"/>
      <c r="E843" s="381"/>
      <c r="F843" s="381"/>
      <c r="G843" s="381"/>
      <c r="H843" s="381"/>
      <c r="I843" s="381"/>
      <c r="J843" s="381"/>
      <c r="K843" s="381"/>
      <c r="L843" s="381"/>
      <c r="M843" s="381"/>
      <c r="N843" s="381"/>
      <c r="O843" s="381"/>
      <c r="P843" s="381"/>
      <c r="Q843" s="381"/>
      <c r="R843" s="381"/>
    </row>
    <row r="844" spans="1:18">
      <c r="A844" s="14"/>
      <c r="B844" s="14"/>
      <c r="C844" s="381"/>
      <c r="D844" s="381"/>
      <c r="E844" s="381"/>
      <c r="F844" s="381"/>
      <c r="G844" s="381"/>
      <c r="H844" s="381"/>
      <c r="I844" s="381"/>
      <c r="J844" s="381"/>
      <c r="K844" s="381"/>
      <c r="L844" s="381"/>
      <c r="M844" s="381"/>
      <c r="N844" s="381"/>
      <c r="O844" s="381"/>
      <c r="P844" s="381"/>
      <c r="Q844" s="381"/>
      <c r="R844" s="381"/>
    </row>
    <row r="845" spans="1:18">
      <c r="A845" s="14"/>
      <c r="B845" s="14"/>
      <c r="C845" s="381"/>
      <c r="D845" s="381"/>
      <c r="E845" s="381"/>
      <c r="F845" s="381"/>
      <c r="G845" s="381"/>
      <c r="H845" s="381"/>
      <c r="I845" s="381"/>
      <c r="J845" s="381"/>
      <c r="K845" s="381"/>
      <c r="L845" s="381"/>
      <c r="M845" s="381"/>
      <c r="N845" s="381"/>
      <c r="O845" s="381"/>
      <c r="P845" s="381"/>
      <c r="Q845" s="381"/>
      <c r="R845" s="381"/>
    </row>
    <row r="846" spans="1:18">
      <c r="A846" s="14"/>
      <c r="B846" s="14"/>
      <c r="C846" s="381"/>
      <c r="D846" s="381"/>
      <c r="E846" s="381"/>
      <c r="F846" s="381"/>
      <c r="G846" s="381"/>
      <c r="H846" s="381"/>
      <c r="I846" s="381"/>
      <c r="J846" s="381"/>
      <c r="K846" s="381"/>
      <c r="L846" s="381"/>
      <c r="M846" s="381"/>
      <c r="N846" s="381"/>
      <c r="O846" s="381"/>
      <c r="P846" s="381"/>
      <c r="Q846" s="381"/>
      <c r="R846" s="381"/>
    </row>
    <row r="847" spans="1:18">
      <c r="A847" s="14"/>
      <c r="B847" s="14"/>
      <c r="C847" s="381"/>
      <c r="D847" s="381"/>
      <c r="E847" s="381"/>
      <c r="F847" s="381"/>
      <c r="G847" s="381"/>
      <c r="H847" s="381"/>
      <c r="I847" s="381"/>
      <c r="J847" s="381"/>
      <c r="K847" s="381"/>
      <c r="L847" s="381"/>
      <c r="M847" s="381"/>
      <c r="N847" s="381"/>
      <c r="O847" s="381"/>
      <c r="P847" s="381"/>
      <c r="Q847" s="381"/>
      <c r="R847" s="381"/>
    </row>
    <row r="848" spans="1:18">
      <c r="A848" s="14"/>
      <c r="B848" s="14"/>
      <c r="C848" s="381"/>
      <c r="D848" s="381"/>
      <c r="E848" s="381"/>
      <c r="F848" s="381"/>
      <c r="G848" s="381"/>
      <c r="H848" s="381"/>
      <c r="I848" s="381"/>
      <c r="J848" s="381"/>
      <c r="K848" s="381"/>
      <c r="L848" s="381"/>
      <c r="M848" s="381"/>
      <c r="N848" s="381"/>
      <c r="O848" s="381"/>
      <c r="P848" s="381"/>
      <c r="Q848" s="381"/>
      <c r="R848" s="381"/>
    </row>
    <row r="849" spans="1:18">
      <c r="A849" s="14"/>
      <c r="B849" s="14"/>
      <c r="C849" s="381"/>
      <c r="D849" s="381"/>
      <c r="E849" s="381"/>
      <c r="F849" s="381"/>
      <c r="G849" s="381"/>
      <c r="H849" s="381"/>
      <c r="I849" s="381"/>
      <c r="J849" s="381"/>
      <c r="K849" s="381"/>
      <c r="L849" s="381"/>
      <c r="M849" s="381"/>
      <c r="N849" s="381"/>
      <c r="O849" s="381"/>
      <c r="P849" s="381"/>
      <c r="Q849" s="381"/>
      <c r="R849" s="381"/>
    </row>
    <row r="850" spans="1:18">
      <c r="A850" s="14"/>
      <c r="B850" s="14"/>
      <c r="C850" s="381"/>
      <c r="D850" s="381"/>
      <c r="E850" s="381"/>
      <c r="F850" s="381"/>
      <c r="G850" s="381"/>
      <c r="H850" s="381"/>
      <c r="I850" s="381"/>
      <c r="J850" s="381"/>
      <c r="K850" s="381"/>
      <c r="L850" s="381"/>
      <c r="M850" s="381"/>
      <c r="N850" s="381"/>
      <c r="O850" s="381"/>
      <c r="P850" s="381"/>
      <c r="Q850" s="381"/>
      <c r="R850" s="381"/>
    </row>
    <row r="851" spans="1:18">
      <c r="A851" s="14"/>
      <c r="B851" s="14"/>
      <c r="C851" s="381"/>
      <c r="D851" s="381"/>
      <c r="E851" s="381"/>
      <c r="F851" s="381"/>
      <c r="G851" s="381"/>
      <c r="H851" s="381"/>
      <c r="I851" s="381"/>
      <c r="J851" s="381"/>
      <c r="K851" s="381"/>
      <c r="L851" s="381"/>
      <c r="M851" s="381"/>
      <c r="N851" s="381"/>
      <c r="O851" s="381"/>
      <c r="P851" s="381"/>
      <c r="Q851" s="381"/>
      <c r="R851" s="381"/>
    </row>
    <row r="852" spans="1:18">
      <c r="A852" s="14"/>
      <c r="B852" s="14"/>
      <c r="C852" s="381"/>
      <c r="D852" s="381"/>
      <c r="E852" s="381"/>
      <c r="F852" s="381"/>
      <c r="G852" s="381"/>
      <c r="H852" s="381"/>
      <c r="I852" s="381"/>
      <c r="J852" s="381"/>
      <c r="K852" s="381"/>
      <c r="L852" s="381"/>
      <c r="M852" s="381"/>
      <c r="N852" s="381"/>
      <c r="O852" s="381"/>
      <c r="P852" s="381"/>
      <c r="Q852" s="381"/>
      <c r="R852" s="381"/>
    </row>
    <row r="853" spans="1:18">
      <c r="A853" s="14"/>
      <c r="B853" s="14"/>
      <c r="C853" s="381"/>
      <c r="D853" s="381"/>
      <c r="E853" s="381"/>
      <c r="F853" s="381"/>
      <c r="G853" s="381"/>
      <c r="H853" s="381"/>
      <c r="I853" s="381"/>
      <c r="J853" s="381"/>
      <c r="K853" s="381"/>
      <c r="L853" s="381"/>
      <c r="M853" s="381"/>
      <c r="N853" s="381"/>
      <c r="O853" s="381"/>
      <c r="P853" s="381"/>
      <c r="Q853" s="381"/>
      <c r="R853" s="381"/>
    </row>
    <row r="854" spans="1:18">
      <c r="A854" s="14"/>
      <c r="B854" s="14"/>
      <c r="C854" s="381"/>
      <c r="D854" s="381"/>
      <c r="E854" s="381"/>
      <c r="F854" s="381"/>
      <c r="G854" s="381"/>
      <c r="H854" s="381"/>
      <c r="I854" s="381"/>
      <c r="J854" s="381"/>
      <c r="K854" s="381"/>
      <c r="L854" s="381"/>
      <c r="M854" s="381"/>
      <c r="N854" s="381"/>
      <c r="O854" s="381"/>
      <c r="P854" s="381"/>
      <c r="Q854" s="381"/>
      <c r="R854" s="381"/>
    </row>
    <row r="855" spans="1:18">
      <c r="A855" s="14"/>
      <c r="B855" s="14"/>
      <c r="C855" s="381"/>
      <c r="D855" s="381"/>
      <c r="E855" s="381"/>
      <c r="F855" s="381"/>
      <c r="G855" s="381"/>
      <c r="H855" s="381"/>
      <c r="I855" s="381"/>
      <c r="J855" s="381"/>
      <c r="K855" s="381"/>
      <c r="L855" s="381"/>
      <c r="M855" s="381"/>
      <c r="N855" s="381"/>
      <c r="O855" s="381"/>
      <c r="P855" s="381"/>
      <c r="Q855" s="381"/>
      <c r="R855" s="381"/>
    </row>
    <row r="856" spans="1:18">
      <c r="A856" s="14"/>
      <c r="B856" s="14"/>
      <c r="C856" s="381"/>
      <c r="D856" s="381"/>
      <c r="E856" s="381"/>
      <c r="F856" s="381"/>
      <c r="G856" s="381"/>
      <c r="H856" s="381"/>
      <c r="I856" s="381"/>
      <c r="J856" s="381"/>
      <c r="K856" s="381"/>
      <c r="L856" s="381"/>
      <c r="M856" s="381"/>
      <c r="N856" s="381"/>
      <c r="O856" s="381"/>
      <c r="P856" s="381"/>
      <c r="Q856" s="381"/>
      <c r="R856" s="381"/>
    </row>
    <row r="857" spans="1:18">
      <c r="A857" s="14"/>
      <c r="B857" s="14"/>
      <c r="C857" s="381"/>
      <c r="D857" s="381"/>
      <c r="E857" s="381"/>
      <c r="F857" s="381"/>
      <c r="G857" s="381"/>
      <c r="H857" s="381"/>
      <c r="I857" s="381"/>
      <c r="J857" s="381"/>
      <c r="K857" s="381"/>
      <c r="L857" s="381"/>
      <c r="M857" s="381"/>
      <c r="N857" s="381"/>
      <c r="O857" s="381"/>
      <c r="P857" s="381"/>
      <c r="Q857" s="381"/>
      <c r="R857" s="381"/>
    </row>
    <row r="858" spans="1:18">
      <c r="A858" s="14"/>
      <c r="B858" s="14"/>
      <c r="C858" s="381"/>
      <c r="D858" s="381"/>
      <c r="E858" s="381"/>
      <c r="F858" s="381"/>
      <c r="G858" s="381"/>
      <c r="H858" s="381"/>
      <c r="I858" s="381"/>
      <c r="J858" s="381"/>
      <c r="K858" s="381"/>
      <c r="L858" s="381"/>
      <c r="M858" s="381"/>
      <c r="N858" s="381"/>
      <c r="O858" s="381"/>
      <c r="P858" s="381"/>
      <c r="Q858" s="381"/>
      <c r="R858" s="381"/>
    </row>
    <row r="859" spans="1:18">
      <c r="A859" s="14"/>
      <c r="B859" s="14"/>
      <c r="C859" s="381"/>
      <c r="D859" s="381"/>
      <c r="E859" s="381"/>
      <c r="F859" s="381"/>
      <c r="G859" s="381"/>
      <c r="H859" s="381"/>
      <c r="I859" s="381"/>
      <c r="J859" s="381"/>
      <c r="K859" s="381"/>
      <c r="L859" s="381"/>
      <c r="M859" s="381"/>
      <c r="N859" s="381"/>
      <c r="O859" s="381"/>
      <c r="P859" s="381"/>
      <c r="Q859" s="381"/>
      <c r="R859" s="381"/>
    </row>
    <row r="860" spans="1:18">
      <c r="A860" s="14"/>
      <c r="B860" s="14"/>
      <c r="C860" s="381"/>
      <c r="D860" s="381"/>
      <c r="E860" s="381"/>
      <c r="F860" s="381"/>
      <c r="G860" s="381"/>
      <c r="H860" s="381"/>
      <c r="I860" s="381"/>
      <c r="J860" s="381"/>
      <c r="K860" s="381"/>
      <c r="L860" s="381"/>
      <c r="M860" s="381"/>
      <c r="N860" s="381"/>
      <c r="O860" s="381"/>
      <c r="P860" s="381"/>
      <c r="Q860" s="381"/>
      <c r="R860" s="381"/>
    </row>
    <row r="861" spans="1:18">
      <c r="A861" s="14"/>
      <c r="B861" s="14"/>
      <c r="C861" s="381"/>
      <c r="D861" s="381"/>
      <c r="E861" s="381"/>
      <c r="F861" s="381"/>
      <c r="G861" s="381"/>
      <c r="H861" s="381"/>
      <c r="I861" s="381"/>
      <c r="J861" s="381"/>
      <c r="K861" s="381"/>
      <c r="L861" s="381"/>
      <c r="M861" s="381"/>
      <c r="N861" s="381"/>
      <c r="O861" s="381"/>
      <c r="P861" s="381"/>
      <c r="Q861" s="381"/>
      <c r="R861" s="381"/>
    </row>
    <row r="862" spans="1:18">
      <c r="A862" s="14"/>
      <c r="B862" s="14"/>
      <c r="C862" s="381"/>
      <c r="D862" s="381"/>
      <c r="E862" s="381"/>
      <c r="F862" s="381"/>
      <c r="G862" s="381"/>
      <c r="H862" s="381"/>
      <c r="I862" s="381"/>
      <c r="J862" s="381"/>
      <c r="K862" s="381"/>
      <c r="L862" s="381"/>
      <c r="M862" s="381"/>
      <c r="N862" s="381"/>
      <c r="O862" s="381"/>
      <c r="P862" s="381"/>
      <c r="Q862" s="381"/>
      <c r="R862" s="381"/>
    </row>
    <row r="863" spans="1:18">
      <c r="A863" s="14"/>
      <c r="B863" s="14"/>
      <c r="C863" s="381"/>
      <c r="D863" s="381"/>
      <c r="E863" s="381"/>
      <c r="F863" s="381"/>
      <c r="G863" s="381"/>
      <c r="H863" s="381"/>
      <c r="I863" s="381"/>
      <c r="J863" s="381"/>
      <c r="K863" s="381"/>
      <c r="L863" s="381"/>
      <c r="M863" s="381"/>
      <c r="N863" s="381"/>
      <c r="O863" s="381"/>
      <c r="P863" s="381"/>
      <c r="Q863" s="381"/>
      <c r="R863" s="381"/>
    </row>
    <row r="864" spans="1:18">
      <c r="A864" s="14"/>
      <c r="B864" s="14"/>
      <c r="C864" s="381"/>
      <c r="D864" s="381"/>
      <c r="E864" s="381"/>
      <c r="F864" s="381"/>
      <c r="G864" s="381"/>
      <c r="H864" s="381"/>
      <c r="I864" s="381"/>
      <c r="J864" s="381"/>
      <c r="K864" s="381"/>
      <c r="L864" s="381"/>
      <c r="M864" s="381"/>
      <c r="N864" s="381"/>
      <c r="O864" s="381"/>
      <c r="P864" s="381"/>
      <c r="Q864" s="381"/>
      <c r="R864" s="381"/>
    </row>
    <row r="865" spans="1:18">
      <c r="A865" s="14"/>
      <c r="B865" s="14"/>
      <c r="C865" s="381"/>
      <c r="D865" s="381"/>
      <c r="E865" s="381"/>
      <c r="F865" s="381"/>
      <c r="G865" s="381"/>
      <c r="H865" s="381"/>
      <c r="I865" s="381"/>
      <c r="J865" s="381"/>
      <c r="K865" s="381"/>
      <c r="L865" s="381"/>
      <c r="M865" s="381"/>
      <c r="N865" s="381"/>
      <c r="O865" s="381"/>
      <c r="P865" s="381"/>
      <c r="Q865" s="381"/>
      <c r="R865" s="381"/>
    </row>
    <row r="866" spans="1:18">
      <c r="A866" s="14"/>
      <c r="B866" s="14"/>
      <c r="C866" s="381"/>
      <c r="D866" s="381"/>
      <c r="E866" s="381"/>
      <c r="F866" s="381"/>
      <c r="G866" s="381"/>
      <c r="H866" s="381"/>
      <c r="I866" s="381"/>
      <c r="J866" s="381"/>
      <c r="K866" s="381"/>
      <c r="L866" s="381"/>
      <c r="M866" s="381"/>
      <c r="N866" s="381"/>
      <c r="O866" s="381"/>
      <c r="P866" s="381"/>
      <c r="Q866" s="381"/>
      <c r="R866" s="381"/>
    </row>
    <row r="867" spans="1:18">
      <c r="A867" s="14"/>
      <c r="B867" s="14"/>
      <c r="C867" s="381"/>
      <c r="D867" s="381"/>
      <c r="E867" s="381"/>
      <c r="F867" s="381"/>
      <c r="G867" s="381"/>
      <c r="H867" s="381"/>
      <c r="I867" s="381"/>
      <c r="J867" s="381"/>
      <c r="K867" s="381"/>
      <c r="L867" s="381"/>
      <c r="M867" s="381"/>
      <c r="N867" s="381"/>
      <c r="O867" s="381"/>
      <c r="P867" s="381"/>
      <c r="Q867" s="381"/>
      <c r="R867" s="381"/>
    </row>
    <row r="868" spans="1:18">
      <c r="A868" s="14"/>
      <c r="B868" s="14"/>
      <c r="C868" s="381"/>
      <c r="D868" s="381"/>
      <c r="E868" s="381"/>
      <c r="F868" s="381"/>
      <c r="G868" s="381"/>
      <c r="H868" s="381"/>
      <c r="I868" s="381"/>
      <c r="J868" s="381"/>
      <c r="K868" s="381"/>
      <c r="L868" s="381"/>
      <c r="M868" s="381"/>
      <c r="N868" s="381"/>
      <c r="O868" s="381"/>
      <c r="P868" s="381"/>
      <c r="Q868" s="381"/>
      <c r="R868" s="381"/>
    </row>
    <row r="869" spans="1:18">
      <c r="A869" s="14"/>
      <c r="B869" s="14"/>
      <c r="C869" s="381"/>
      <c r="D869" s="381"/>
      <c r="E869" s="381"/>
      <c r="F869" s="381"/>
      <c r="G869" s="381"/>
      <c r="H869" s="381"/>
      <c r="I869" s="381"/>
      <c r="J869" s="381"/>
      <c r="K869" s="381"/>
      <c r="L869" s="381"/>
      <c r="M869" s="381"/>
      <c r="N869" s="381"/>
      <c r="O869" s="381"/>
      <c r="P869" s="381"/>
      <c r="Q869" s="381"/>
      <c r="R869" s="381"/>
    </row>
    <row r="870" spans="1:18">
      <c r="A870" s="14"/>
      <c r="B870" s="14"/>
      <c r="C870" s="381"/>
      <c r="D870" s="381"/>
      <c r="E870" s="381"/>
      <c r="F870" s="381"/>
      <c r="G870" s="381"/>
      <c r="H870" s="381"/>
      <c r="I870" s="381"/>
      <c r="J870" s="381"/>
      <c r="K870" s="381"/>
      <c r="L870" s="381"/>
      <c r="M870" s="381"/>
      <c r="N870" s="381"/>
      <c r="O870" s="381"/>
      <c r="P870" s="381"/>
      <c r="Q870" s="381"/>
      <c r="R870" s="381"/>
    </row>
    <row r="871" spans="1:18">
      <c r="A871" s="14"/>
      <c r="B871" s="14"/>
      <c r="C871" s="381"/>
      <c r="D871" s="381"/>
      <c r="E871" s="381"/>
      <c r="F871" s="381"/>
      <c r="G871" s="381"/>
      <c r="H871" s="381"/>
      <c r="I871" s="381"/>
      <c r="J871" s="381"/>
      <c r="K871" s="381"/>
      <c r="L871" s="381"/>
      <c r="M871" s="381"/>
      <c r="N871" s="381"/>
      <c r="O871" s="381"/>
      <c r="P871" s="381"/>
      <c r="Q871" s="381"/>
      <c r="R871" s="381"/>
    </row>
    <row r="872" spans="1:18">
      <c r="A872" s="14"/>
      <c r="B872" s="14"/>
      <c r="C872" s="381"/>
      <c r="D872" s="381"/>
      <c r="E872" s="381"/>
      <c r="F872" s="381"/>
      <c r="G872" s="381"/>
      <c r="H872" s="381"/>
      <c r="I872" s="381"/>
      <c r="J872" s="381"/>
      <c r="K872" s="381"/>
      <c r="L872" s="381"/>
      <c r="M872" s="381"/>
      <c r="N872" s="381"/>
      <c r="O872" s="381"/>
      <c r="P872" s="381"/>
      <c r="Q872" s="381"/>
      <c r="R872" s="381"/>
    </row>
    <row r="873" spans="1:18">
      <c r="A873" s="14"/>
      <c r="B873" s="14"/>
      <c r="C873" s="381"/>
      <c r="D873" s="381"/>
      <c r="E873" s="381"/>
      <c r="F873" s="381"/>
      <c r="G873" s="381"/>
      <c r="H873" s="381"/>
      <c r="I873" s="381"/>
      <c r="J873" s="381"/>
      <c r="K873" s="381"/>
      <c r="L873" s="381"/>
      <c r="M873" s="381"/>
      <c r="N873" s="381"/>
      <c r="O873" s="381"/>
      <c r="P873" s="381"/>
      <c r="Q873" s="381"/>
      <c r="R873" s="381"/>
    </row>
    <row r="874" spans="1:18">
      <c r="A874" s="14"/>
      <c r="B874" s="14"/>
      <c r="C874" s="381"/>
      <c r="D874" s="381"/>
      <c r="E874" s="381"/>
      <c r="F874" s="381"/>
      <c r="G874" s="381"/>
      <c r="H874" s="381"/>
      <c r="I874" s="381"/>
      <c r="J874" s="381"/>
      <c r="K874" s="381"/>
      <c r="L874" s="381"/>
      <c r="M874" s="381"/>
      <c r="N874" s="381"/>
      <c r="O874" s="381"/>
      <c r="P874" s="381"/>
      <c r="Q874" s="381"/>
      <c r="R874" s="381"/>
    </row>
    <row r="875" spans="1:18">
      <c r="A875" s="14"/>
      <c r="B875" s="14"/>
      <c r="C875" s="381"/>
      <c r="D875" s="381"/>
      <c r="E875" s="381"/>
      <c r="F875" s="381"/>
      <c r="G875" s="381"/>
      <c r="H875" s="381"/>
      <c r="I875" s="381"/>
      <c r="J875" s="381"/>
      <c r="K875" s="381"/>
      <c r="L875" s="381"/>
      <c r="M875" s="381"/>
      <c r="N875" s="381"/>
      <c r="O875" s="381"/>
      <c r="P875" s="381"/>
      <c r="Q875" s="381"/>
      <c r="R875" s="381"/>
    </row>
    <row r="876" spans="1:18">
      <c r="A876" s="14"/>
      <c r="B876" s="14"/>
      <c r="C876" s="381"/>
      <c r="D876" s="381"/>
      <c r="E876" s="381"/>
      <c r="F876" s="381"/>
      <c r="G876" s="381"/>
      <c r="H876" s="381"/>
      <c r="I876" s="381"/>
      <c r="J876" s="381"/>
      <c r="K876" s="381"/>
      <c r="L876" s="381"/>
      <c r="M876" s="381"/>
      <c r="N876" s="381"/>
      <c r="O876" s="381"/>
      <c r="P876" s="381"/>
      <c r="Q876" s="381"/>
      <c r="R876" s="381"/>
    </row>
    <row r="877" spans="1:18">
      <c r="A877" s="14"/>
      <c r="B877" s="14"/>
      <c r="C877" s="381"/>
      <c r="D877" s="381"/>
      <c r="E877" s="381"/>
      <c r="F877" s="381"/>
      <c r="G877" s="381"/>
      <c r="H877" s="381"/>
      <c r="I877" s="381"/>
      <c r="J877" s="381"/>
      <c r="K877" s="381"/>
      <c r="L877" s="381"/>
      <c r="M877" s="381"/>
      <c r="N877" s="381"/>
      <c r="O877" s="381"/>
      <c r="P877" s="381"/>
      <c r="Q877" s="381"/>
      <c r="R877" s="381"/>
    </row>
    <row r="878" spans="1:18">
      <c r="A878" s="14"/>
      <c r="B878" s="14"/>
      <c r="C878" s="381"/>
      <c r="D878" s="381"/>
      <c r="E878" s="381"/>
      <c r="F878" s="381"/>
      <c r="G878" s="381"/>
      <c r="H878" s="381"/>
      <c r="I878" s="381"/>
      <c r="J878" s="381"/>
      <c r="K878" s="381"/>
      <c r="L878" s="381"/>
      <c r="M878" s="381"/>
      <c r="N878" s="381"/>
      <c r="O878" s="381"/>
      <c r="P878" s="381"/>
      <c r="Q878" s="381"/>
      <c r="R878" s="381"/>
    </row>
    <row r="879" spans="1:18">
      <c r="A879" s="14"/>
      <c r="B879" s="14"/>
      <c r="C879" s="381"/>
      <c r="D879" s="381"/>
      <c r="E879" s="381"/>
      <c r="F879" s="381"/>
      <c r="G879" s="381"/>
      <c r="H879" s="381"/>
      <c r="I879" s="381"/>
      <c r="J879" s="381"/>
      <c r="K879" s="381"/>
      <c r="L879" s="381"/>
      <c r="M879" s="381"/>
      <c r="N879" s="381"/>
      <c r="O879" s="381"/>
      <c r="P879" s="381"/>
      <c r="Q879" s="381"/>
      <c r="R879" s="381"/>
    </row>
    <row r="880" spans="1:18">
      <c r="A880" s="14"/>
      <c r="B880" s="14"/>
      <c r="C880" s="381"/>
      <c r="D880" s="381"/>
      <c r="E880" s="381"/>
      <c r="F880" s="381"/>
      <c r="G880" s="381"/>
      <c r="H880" s="381"/>
      <c r="I880" s="381"/>
      <c r="J880" s="381"/>
      <c r="K880" s="381"/>
      <c r="L880" s="381"/>
      <c r="M880" s="381"/>
      <c r="N880" s="381"/>
      <c r="O880" s="381"/>
      <c r="P880" s="381"/>
      <c r="Q880" s="381"/>
      <c r="R880" s="381"/>
    </row>
    <row r="881" spans="1:18">
      <c r="A881" s="14"/>
      <c r="B881" s="14"/>
      <c r="C881" s="381"/>
      <c r="D881" s="381"/>
      <c r="E881" s="381"/>
      <c r="F881" s="381"/>
      <c r="G881" s="381"/>
      <c r="H881" s="381"/>
      <c r="I881" s="381"/>
      <c r="J881" s="381"/>
      <c r="K881" s="381"/>
      <c r="L881" s="381"/>
      <c r="M881" s="381"/>
      <c r="N881" s="381"/>
      <c r="O881" s="381"/>
      <c r="P881" s="381"/>
      <c r="Q881" s="381"/>
      <c r="R881" s="381"/>
    </row>
    <row r="882" spans="1:18">
      <c r="A882" s="14"/>
      <c r="B882" s="14"/>
      <c r="C882" s="381"/>
      <c r="D882" s="381"/>
      <c r="E882" s="381"/>
      <c r="F882" s="381"/>
      <c r="G882" s="381"/>
      <c r="H882" s="381"/>
      <c r="I882" s="381"/>
      <c r="J882" s="381"/>
      <c r="K882" s="381"/>
      <c r="L882" s="381"/>
      <c r="M882" s="381"/>
      <c r="N882" s="381"/>
      <c r="O882" s="381"/>
      <c r="P882" s="381"/>
      <c r="Q882" s="381"/>
      <c r="R882" s="381"/>
    </row>
    <row r="883" spans="1:18">
      <c r="A883" s="14"/>
      <c r="B883" s="14"/>
      <c r="C883" s="381"/>
      <c r="D883" s="381"/>
      <c r="E883" s="381"/>
      <c r="F883" s="381"/>
      <c r="G883" s="381"/>
      <c r="H883" s="381"/>
      <c r="I883" s="381"/>
      <c r="J883" s="381"/>
      <c r="K883" s="381"/>
      <c r="L883" s="381"/>
      <c r="M883" s="381"/>
      <c r="N883" s="381"/>
      <c r="O883" s="381"/>
      <c r="P883" s="381"/>
      <c r="Q883" s="381"/>
      <c r="R883" s="381"/>
    </row>
    <row r="884" spans="1:18">
      <c r="A884" s="14"/>
      <c r="B884" s="14"/>
      <c r="C884" s="381"/>
      <c r="D884" s="381"/>
      <c r="E884" s="381"/>
      <c r="F884" s="381"/>
      <c r="G884" s="381"/>
      <c r="H884" s="381"/>
      <c r="I884" s="381"/>
      <c r="J884" s="381"/>
      <c r="K884" s="381"/>
      <c r="L884" s="381"/>
      <c r="M884" s="381"/>
      <c r="N884" s="381"/>
      <c r="O884" s="381"/>
      <c r="P884" s="381"/>
      <c r="Q884" s="381"/>
      <c r="R884" s="381"/>
    </row>
    <row r="885" spans="1:18">
      <c r="A885" s="14"/>
      <c r="B885" s="14"/>
      <c r="C885" s="381"/>
      <c r="D885" s="381"/>
      <c r="E885" s="381"/>
      <c r="F885" s="381"/>
      <c r="G885" s="381"/>
      <c r="H885" s="381"/>
      <c r="I885" s="381"/>
      <c r="J885" s="381"/>
      <c r="K885" s="381"/>
      <c r="L885" s="381"/>
      <c r="M885" s="381"/>
      <c r="N885" s="381"/>
      <c r="O885" s="381"/>
      <c r="P885" s="381"/>
      <c r="Q885" s="381"/>
      <c r="R885" s="381"/>
    </row>
    <row r="886" spans="1:18">
      <c r="A886" s="14"/>
      <c r="B886" s="14"/>
      <c r="C886" s="381"/>
      <c r="D886" s="381"/>
      <c r="E886" s="381"/>
      <c r="F886" s="381"/>
      <c r="G886" s="381"/>
      <c r="H886" s="381"/>
      <c r="I886" s="381"/>
      <c r="J886" s="381"/>
      <c r="K886" s="381"/>
      <c r="L886" s="381"/>
      <c r="M886" s="381"/>
      <c r="N886" s="381"/>
      <c r="O886" s="381"/>
      <c r="P886" s="381"/>
      <c r="Q886" s="381"/>
      <c r="R886" s="381"/>
    </row>
    <row r="887" spans="1:18">
      <c r="A887" s="14"/>
      <c r="B887" s="14"/>
      <c r="C887" s="381"/>
      <c r="D887" s="381"/>
      <c r="E887" s="381"/>
      <c r="F887" s="381"/>
      <c r="G887" s="381"/>
      <c r="H887" s="381"/>
      <c r="I887" s="381"/>
      <c r="J887" s="381"/>
      <c r="K887" s="381"/>
      <c r="L887" s="381"/>
      <c r="M887" s="381"/>
      <c r="N887" s="381"/>
      <c r="O887" s="381"/>
      <c r="P887" s="381"/>
      <c r="Q887" s="381"/>
      <c r="R887" s="381"/>
    </row>
    <row r="888" spans="1:18">
      <c r="A888" s="14"/>
      <c r="B888" s="14"/>
      <c r="C888" s="381"/>
      <c r="D888" s="381"/>
      <c r="E888" s="381"/>
      <c r="F888" s="381"/>
      <c r="G888" s="381"/>
      <c r="H888" s="381"/>
      <c r="I888" s="381"/>
      <c r="J888" s="381"/>
      <c r="K888" s="381"/>
      <c r="L888" s="381"/>
      <c r="M888" s="381"/>
      <c r="N888" s="381"/>
      <c r="O888" s="381"/>
      <c r="P888" s="381"/>
      <c r="Q888" s="381"/>
      <c r="R888" s="381"/>
    </row>
    <row r="889" spans="1:18">
      <c r="A889" s="14"/>
      <c r="B889" s="14"/>
      <c r="C889" s="381"/>
      <c r="D889" s="381"/>
      <c r="E889" s="381"/>
      <c r="F889" s="381"/>
      <c r="G889" s="381"/>
      <c r="H889" s="381"/>
      <c r="I889" s="381"/>
      <c r="J889" s="381"/>
      <c r="K889" s="381"/>
      <c r="L889" s="381"/>
      <c r="M889" s="381"/>
      <c r="N889" s="381"/>
      <c r="O889" s="381"/>
      <c r="P889" s="381"/>
      <c r="Q889" s="381"/>
      <c r="R889" s="381"/>
    </row>
    <row r="890" spans="1:18">
      <c r="A890" s="14"/>
      <c r="B890" s="14"/>
      <c r="C890" s="381"/>
      <c r="D890" s="381"/>
      <c r="E890" s="381"/>
      <c r="F890" s="381"/>
      <c r="G890" s="381"/>
      <c r="H890" s="381"/>
      <c r="I890" s="381"/>
      <c r="J890" s="381"/>
      <c r="K890" s="381"/>
      <c r="L890" s="381"/>
      <c r="M890" s="381"/>
      <c r="N890" s="381"/>
      <c r="O890" s="381"/>
      <c r="P890" s="381"/>
      <c r="Q890" s="381"/>
      <c r="R890" s="381"/>
    </row>
    <row r="891" spans="1:18">
      <c r="A891" s="14"/>
      <c r="B891" s="14"/>
      <c r="C891" s="381"/>
      <c r="D891" s="381"/>
      <c r="E891" s="381"/>
      <c r="F891" s="381"/>
      <c r="G891" s="381"/>
      <c r="H891" s="381"/>
      <c r="I891" s="381"/>
      <c r="J891" s="381"/>
      <c r="K891" s="381"/>
      <c r="L891" s="381"/>
      <c r="M891" s="381"/>
      <c r="N891" s="381"/>
      <c r="O891" s="381"/>
      <c r="P891" s="381"/>
      <c r="Q891" s="381"/>
      <c r="R891" s="381"/>
    </row>
    <row r="892" spans="1:18">
      <c r="A892" s="14"/>
      <c r="B892" s="14"/>
      <c r="C892" s="381"/>
      <c r="D892" s="381"/>
      <c r="E892" s="381"/>
      <c r="F892" s="381"/>
      <c r="G892" s="381"/>
      <c r="H892" s="381"/>
      <c r="I892" s="381"/>
      <c r="J892" s="381"/>
      <c r="K892" s="381"/>
      <c r="L892" s="381"/>
      <c r="M892" s="381"/>
      <c r="N892" s="381"/>
      <c r="O892" s="381"/>
      <c r="P892" s="381"/>
      <c r="Q892" s="381"/>
      <c r="R892" s="381"/>
    </row>
    <row r="893" spans="1:18">
      <c r="A893" s="14"/>
      <c r="B893" s="14"/>
      <c r="C893" s="381"/>
      <c r="D893" s="381"/>
      <c r="E893" s="381"/>
      <c r="F893" s="381"/>
      <c r="G893" s="381"/>
      <c r="H893" s="381"/>
      <c r="I893" s="381"/>
      <c r="J893" s="381"/>
      <c r="K893" s="381"/>
      <c r="L893" s="381"/>
      <c r="M893" s="381"/>
      <c r="N893" s="381"/>
      <c r="O893" s="381"/>
      <c r="P893" s="381"/>
      <c r="Q893" s="381"/>
      <c r="R893" s="381"/>
    </row>
    <row r="894" spans="1:18">
      <c r="A894" s="14"/>
      <c r="B894" s="14"/>
      <c r="C894" s="381"/>
      <c r="D894" s="381"/>
      <c r="E894" s="381"/>
      <c r="F894" s="381"/>
      <c r="G894" s="381"/>
      <c r="H894" s="381"/>
      <c r="I894" s="381"/>
      <c r="J894" s="381"/>
      <c r="K894" s="381"/>
      <c r="L894" s="381"/>
      <c r="M894" s="381"/>
      <c r="N894" s="381"/>
      <c r="O894" s="381"/>
      <c r="P894" s="381"/>
      <c r="Q894" s="381"/>
      <c r="R894" s="381"/>
    </row>
    <row r="895" spans="1:18">
      <c r="A895" s="14"/>
      <c r="B895" s="14"/>
      <c r="C895" s="381"/>
      <c r="D895" s="381"/>
      <c r="E895" s="381"/>
      <c r="F895" s="381"/>
      <c r="G895" s="381"/>
      <c r="H895" s="381"/>
      <c r="I895" s="381"/>
      <c r="J895" s="381"/>
      <c r="K895" s="381"/>
      <c r="L895" s="381"/>
      <c r="M895" s="381"/>
      <c r="N895" s="381"/>
      <c r="O895" s="381"/>
      <c r="P895" s="381"/>
      <c r="Q895" s="381"/>
      <c r="R895" s="381"/>
    </row>
    <row r="896" spans="1:18">
      <c r="A896" s="14"/>
      <c r="B896" s="14"/>
      <c r="C896" s="381"/>
      <c r="D896" s="381"/>
      <c r="E896" s="381"/>
      <c r="F896" s="381"/>
      <c r="G896" s="381"/>
      <c r="H896" s="381"/>
      <c r="I896" s="381"/>
      <c r="J896" s="381"/>
      <c r="K896" s="381"/>
      <c r="L896" s="381"/>
      <c r="M896" s="381"/>
      <c r="N896" s="381"/>
      <c r="O896" s="381"/>
      <c r="P896" s="381"/>
      <c r="Q896" s="381"/>
      <c r="R896" s="381"/>
    </row>
    <row r="897" spans="1:18">
      <c r="A897" s="14"/>
      <c r="B897" s="14"/>
      <c r="C897" s="381"/>
      <c r="D897" s="381"/>
      <c r="E897" s="381"/>
      <c r="F897" s="381"/>
      <c r="G897" s="381"/>
      <c r="H897" s="381"/>
      <c r="I897" s="381"/>
      <c r="J897" s="381"/>
      <c r="K897" s="381"/>
      <c r="L897" s="381"/>
      <c r="M897" s="381"/>
      <c r="N897" s="381"/>
      <c r="O897" s="381"/>
      <c r="P897" s="381"/>
      <c r="Q897" s="381"/>
      <c r="R897" s="381"/>
    </row>
    <row r="898" spans="1:18">
      <c r="A898" s="14"/>
      <c r="B898" s="14"/>
      <c r="C898" s="381"/>
      <c r="D898" s="381"/>
      <c r="E898" s="381"/>
      <c r="F898" s="381"/>
      <c r="G898" s="381"/>
      <c r="H898" s="381"/>
      <c r="I898" s="381"/>
      <c r="J898" s="381"/>
      <c r="K898" s="381"/>
      <c r="L898" s="381"/>
      <c r="M898" s="381"/>
      <c r="N898" s="381"/>
      <c r="O898" s="381"/>
      <c r="P898" s="381"/>
      <c r="Q898" s="381"/>
      <c r="R898" s="381"/>
    </row>
    <row r="899" spans="1:18">
      <c r="A899" s="14"/>
      <c r="B899" s="14"/>
      <c r="C899" s="381"/>
      <c r="D899" s="381"/>
      <c r="E899" s="381"/>
      <c r="F899" s="381"/>
      <c r="G899" s="381"/>
      <c r="H899" s="381"/>
      <c r="I899" s="381"/>
      <c r="J899" s="381"/>
      <c r="K899" s="381"/>
      <c r="L899" s="381"/>
      <c r="M899" s="381"/>
      <c r="N899" s="381"/>
      <c r="O899" s="381"/>
      <c r="P899" s="381"/>
      <c r="Q899" s="381"/>
      <c r="R899" s="381"/>
    </row>
    <row r="900" spans="1:18">
      <c r="A900" s="14"/>
      <c r="B900" s="14"/>
      <c r="C900" s="381"/>
      <c r="D900" s="381"/>
      <c r="E900" s="381"/>
      <c r="F900" s="381"/>
      <c r="G900" s="381"/>
      <c r="H900" s="381"/>
      <c r="I900" s="381"/>
      <c r="J900" s="381"/>
      <c r="K900" s="381"/>
      <c r="L900" s="381"/>
      <c r="M900" s="381"/>
      <c r="N900" s="381"/>
      <c r="O900" s="381"/>
      <c r="P900" s="381"/>
      <c r="Q900" s="381"/>
      <c r="R900" s="381"/>
    </row>
    <row r="901" spans="1:18">
      <c r="A901" s="14"/>
      <c r="B901" s="14"/>
      <c r="C901" s="381"/>
      <c r="D901" s="381"/>
      <c r="E901" s="381"/>
      <c r="F901" s="381"/>
      <c r="G901" s="381"/>
      <c r="H901" s="381"/>
      <c r="I901" s="381"/>
      <c r="J901" s="381"/>
      <c r="K901" s="381"/>
      <c r="L901" s="381"/>
      <c r="M901" s="381"/>
      <c r="N901" s="381"/>
      <c r="O901" s="381"/>
      <c r="P901" s="381"/>
      <c r="Q901" s="381"/>
      <c r="R901" s="381"/>
    </row>
    <row r="902" spans="1:18">
      <c r="A902" s="14"/>
      <c r="B902" s="14"/>
      <c r="C902" s="381"/>
      <c r="D902" s="381"/>
      <c r="E902" s="381"/>
      <c r="F902" s="381"/>
      <c r="G902" s="381"/>
      <c r="H902" s="381"/>
      <c r="I902" s="381"/>
      <c r="J902" s="381"/>
      <c r="K902" s="381"/>
      <c r="L902" s="381"/>
      <c r="M902" s="381"/>
      <c r="N902" s="381"/>
      <c r="O902" s="381"/>
      <c r="P902" s="381"/>
      <c r="Q902" s="381"/>
      <c r="R902" s="381"/>
    </row>
    <row r="903" spans="1:18">
      <c r="A903" s="14"/>
      <c r="B903" s="14"/>
      <c r="C903" s="381"/>
      <c r="D903" s="381"/>
      <c r="E903" s="381"/>
      <c r="F903" s="381"/>
      <c r="G903" s="381"/>
      <c r="H903" s="381"/>
      <c r="I903" s="381"/>
      <c r="J903" s="381"/>
      <c r="K903" s="381"/>
      <c r="L903" s="381"/>
      <c r="M903" s="381"/>
      <c r="N903" s="381"/>
      <c r="O903" s="381"/>
      <c r="P903" s="381"/>
      <c r="Q903" s="381"/>
      <c r="R903" s="381"/>
    </row>
    <row r="904" spans="1:18">
      <c r="A904" s="14"/>
      <c r="B904" s="14"/>
      <c r="C904" s="381"/>
      <c r="D904" s="381"/>
      <c r="E904" s="381"/>
      <c r="F904" s="381"/>
      <c r="G904" s="381"/>
      <c r="H904" s="381"/>
      <c r="I904" s="381"/>
      <c r="J904" s="381"/>
      <c r="K904" s="381"/>
      <c r="L904" s="381"/>
      <c r="M904" s="381"/>
      <c r="N904" s="381"/>
      <c r="O904" s="381"/>
      <c r="P904" s="381"/>
      <c r="Q904" s="381"/>
      <c r="R904" s="381"/>
    </row>
    <row r="905" spans="1:18">
      <c r="A905" s="14"/>
      <c r="B905" s="14"/>
      <c r="C905" s="381"/>
      <c r="D905" s="381"/>
      <c r="E905" s="381"/>
      <c r="F905" s="381"/>
      <c r="G905" s="381"/>
      <c r="H905" s="381"/>
      <c r="I905" s="381"/>
      <c r="J905" s="381"/>
      <c r="K905" s="381"/>
      <c r="L905" s="381"/>
      <c r="M905" s="381"/>
      <c r="N905" s="381"/>
      <c r="O905" s="381"/>
      <c r="P905" s="381"/>
      <c r="Q905" s="381"/>
      <c r="R905" s="381"/>
    </row>
    <row r="906" spans="1:18">
      <c r="A906" s="14"/>
      <c r="B906" s="14"/>
      <c r="C906" s="381"/>
      <c r="D906" s="381"/>
      <c r="E906" s="381"/>
      <c r="F906" s="381"/>
      <c r="G906" s="381"/>
      <c r="H906" s="381"/>
      <c r="I906" s="381"/>
      <c r="J906" s="381"/>
      <c r="K906" s="381"/>
      <c r="L906" s="381"/>
      <c r="M906" s="381"/>
      <c r="N906" s="381"/>
      <c r="O906" s="381"/>
      <c r="P906" s="381"/>
      <c r="Q906" s="381"/>
      <c r="R906" s="381"/>
    </row>
    <row r="907" spans="1:18">
      <c r="A907" s="14"/>
      <c r="B907" s="14"/>
      <c r="C907" s="381"/>
      <c r="D907" s="381"/>
      <c r="E907" s="381"/>
      <c r="F907" s="381"/>
      <c r="G907" s="381"/>
      <c r="H907" s="381"/>
      <c r="I907" s="381"/>
      <c r="J907" s="381"/>
      <c r="K907" s="381"/>
      <c r="L907" s="381"/>
      <c r="M907" s="381"/>
      <c r="N907" s="381"/>
      <c r="O907" s="381"/>
      <c r="P907" s="381"/>
      <c r="Q907" s="381"/>
      <c r="R907" s="381"/>
    </row>
    <row r="908" spans="1:18">
      <c r="A908" s="14"/>
      <c r="B908" s="14"/>
      <c r="C908" s="381"/>
      <c r="D908" s="381"/>
      <c r="E908" s="381"/>
      <c r="F908" s="381"/>
      <c r="G908" s="381"/>
      <c r="H908" s="381"/>
      <c r="I908" s="381"/>
      <c r="J908" s="381"/>
      <c r="K908" s="381"/>
      <c r="L908" s="381"/>
      <c r="M908" s="381"/>
      <c r="N908" s="381"/>
      <c r="O908" s="381"/>
      <c r="P908" s="381"/>
      <c r="Q908" s="381"/>
      <c r="R908" s="381"/>
    </row>
    <row r="909" spans="1:18">
      <c r="A909" s="14"/>
      <c r="B909" s="14"/>
      <c r="C909" s="381"/>
      <c r="D909" s="381"/>
      <c r="E909" s="381"/>
      <c r="F909" s="381"/>
      <c r="G909" s="381"/>
      <c r="H909" s="381"/>
      <c r="I909" s="381"/>
      <c r="J909" s="381"/>
      <c r="K909" s="381"/>
      <c r="L909" s="381"/>
      <c r="M909" s="381"/>
      <c r="N909" s="381"/>
      <c r="O909" s="381"/>
      <c r="P909" s="381"/>
      <c r="Q909" s="381"/>
      <c r="R909" s="381"/>
    </row>
    <row r="910" spans="1:18">
      <c r="A910" s="14"/>
      <c r="B910" s="14"/>
      <c r="C910" s="381"/>
      <c r="D910" s="381"/>
      <c r="E910" s="381"/>
      <c r="F910" s="381"/>
      <c r="G910" s="381"/>
      <c r="H910" s="381"/>
      <c r="I910" s="381"/>
      <c r="J910" s="381"/>
      <c r="K910" s="381"/>
      <c r="L910" s="381"/>
      <c r="M910" s="381"/>
      <c r="N910" s="381"/>
      <c r="O910" s="381"/>
      <c r="P910" s="381"/>
      <c r="Q910" s="381"/>
      <c r="R910" s="381"/>
    </row>
    <row r="911" spans="1:18">
      <c r="A911" s="14"/>
      <c r="B911" s="14"/>
      <c r="C911" s="381"/>
      <c r="D911" s="381"/>
      <c r="E911" s="381"/>
      <c r="F911" s="381"/>
      <c r="G911" s="381"/>
      <c r="H911" s="381"/>
      <c r="I911" s="381"/>
      <c r="J911" s="381"/>
      <c r="K911" s="381"/>
      <c r="L911" s="381"/>
      <c r="M911" s="381"/>
      <c r="N911" s="381"/>
      <c r="O911" s="381"/>
      <c r="P911" s="381"/>
      <c r="Q911" s="381"/>
      <c r="R911" s="381"/>
    </row>
    <row r="912" spans="1:18">
      <c r="A912" s="14"/>
      <c r="B912" s="14"/>
      <c r="C912" s="381"/>
      <c r="D912" s="381"/>
      <c r="E912" s="381"/>
      <c r="F912" s="381"/>
      <c r="G912" s="381"/>
      <c r="H912" s="381"/>
      <c r="I912" s="381"/>
      <c r="J912" s="381"/>
      <c r="K912" s="381"/>
      <c r="L912" s="381"/>
      <c r="M912" s="381"/>
      <c r="N912" s="381"/>
      <c r="O912" s="381"/>
      <c r="P912" s="381"/>
      <c r="Q912" s="381"/>
      <c r="R912" s="381"/>
    </row>
    <row r="913" spans="1:18">
      <c r="A913" s="14"/>
      <c r="B913" s="14"/>
      <c r="C913" s="381"/>
      <c r="D913" s="381"/>
      <c r="E913" s="381"/>
      <c r="F913" s="381"/>
      <c r="G913" s="381"/>
      <c r="H913" s="381"/>
      <c r="I913" s="381"/>
      <c r="J913" s="381"/>
      <c r="K913" s="381"/>
      <c r="L913" s="381"/>
      <c r="M913" s="381"/>
      <c r="N913" s="381"/>
      <c r="O913" s="381"/>
      <c r="P913" s="381"/>
      <c r="Q913" s="381"/>
      <c r="R913" s="381"/>
    </row>
    <row r="914" spans="1:18">
      <c r="A914" s="14"/>
      <c r="B914" s="14"/>
      <c r="C914" s="381"/>
      <c r="D914" s="381"/>
      <c r="E914" s="381"/>
      <c r="F914" s="381"/>
      <c r="G914" s="381"/>
      <c r="H914" s="381"/>
      <c r="I914" s="381"/>
      <c r="J914" s="381"/>
      <c r="K914" s="381"/>
      <c r="L914" s="381"/>
      <c r="M914" s="381"/>
      <c r="N914" s="381"/>
      <c r="O914" s="381"/>
      <c r="P914" s="381"/>
      <c r="Q914" s="381"/>
      <c r="R914" s="381"/>
    </row>
    <row r="915" spans="1:18">
      <c r="A915" s="14"/>
      <c r="B915" s="14"/>
      <c r="C915" s="381"/>
      <c r="D915" s="381"/>
      <c r="E915" s="381"/>
      <c r="F915" s="381"/>
      <c r="G915" s="381"/>
      <c r="H915" s="381"/>
      <c r="I915" s="381"/>
      <c r="J915" s="381"/>
      <c r="K915" s="381"/>
      <c r="L915" s="381"/>
      <c r="M915" s="381"/>
      <c r="N915" s="381"/>
      <c r="O915" s="381"/>
      <c r="P915" s="381"/>
      <c r="Q915" s="381"/>
      <c r="R915" s="381"/>
    </row>
    <row r="916" spans="1:18">
      <c r="A916" s="14"/>
      <c r="B916" s="14"/>
      <c r="C916" s="381"/>
      <c r="D916" s="381"/>
      <c r="E916" s="381"/>
      <c r="F916" s="381"/>
      <c r="G916" s="381"/>
      <c r="H916" s="381"/>
      <c r="I916" s="381"/>
      <c r="J916" s="381"/>
      <c r="K916" s="381"/>
      <c r="L916" s="381"/>
      <c r="M916" s="381"/>
      <c r="N916" s="381"/>
      <c r="O916" s="381"/>
      <c r="P916" s="381"/>
      <c r="Q916" s="381"/>
      <c r="R916" s="381"/>
    </row>
    <row r="917" spans="1:18">
      <c r="A917" s="14"/>
      <c r="B917" s="14"/>
      <c r="C917" s="381"/>
      <c r="D917" s="381"/>
      <c r="E917" s="381"/>
      <c r="F917" s="381"/>
      <c r="G917" s="381"/>
      <c r="H917" s="381"/>
      <c r="I917" s="381"/>
      <c r="J917" s="381"/>
      <c r="K917" s="381"/>
      <c r="L917" s="381"/>
      <c r="M917" s="381"/>
      <c r="N917" s="381"/>
      <c r="O917" s="381"/>
      <c r="P917" s="381"/>
      <c r="Q917" s="381"/>
      <c r="R917" s="381"/>
    </row>
    <row r="918" spans="1:18">
      <c r="A918" s="14"/>
      <c r="B918" s="14"/>
      <c r="C918" s="381"/>
      <c r="D918" s="381"/>
      <c r="E918" s="381"/>
      <c r="F918" s="381"/>
      <c r="G918" s="381"/>
      <c r="H918" s="381"/>
      <c r="I918" s="381"/>
      <c r="J918" s="381"/>
      <c r="K918" s="381"/>
      <c r="L918" s="381"/>
      <c r="M918" s="381"/>
      <c r="N918" s="381"/>
      <c r="O918" s="381"/>
      <c r="P918" s="381"/>
      <c r="Q918" s="381"/>
      <c r="R918" s="381"/>
    </row>
    <row r="919" spans="1:18">
      <c r="A919" s="14"/>
      <c r="B919" s="14"/>
      <c r="C919" s="381"/>
      <c r="D919" s="381"/>
      <c r="E919" s="381"/>
      <c r="F919" s="381"/>
      <c r="G919" s="381"/>
      <c r="H919" s="381"/>
      <c r="I919" s="381"/>
      <c r="J919" s="381"/>
      <c r="K919" s="381"/>
      <c r="L919" s="381"/>
      <c r="M919" s="381"/>
      <c r="N919" s="381"/>
      <c r="O919" s="381"/>
      <c r="P919" s="381"/>
      <c r="Q919" s="381"/>
      <c r="R919" s="381"/>
    </row>
    <row r="920" spans="1:18">
      <c r="A920" s="14"/>
      <c r="B920" s="14"/>
      <c r="C920" s="381"/>
      <c r="D920" s="381"/>
      <c r="E920" s="381"/>
      <c r="F920" s="381"/>
      <c r="G920" s="381"/>
      <c r="H920" s="381"/>
      <c r="I920" s="381"/>
      <c r="J920" s="381"/>
      <c r="K920" s="381"/>
      <c r="L920" s="381"/>
      <c r="M920" s="381"/>
      <c r="N920" s="381"/>
      <c r="O920" s="381"/>
      <c r="P920" s="381"/>
      <c r="Q920" s="381"/>
      <c r="R920" s="381"/>
    </row>
    <row r="921" spans="1:18">
      <c r="A921" s="14"/>
      <c r="B921" s="14"/>
      <c r="C921" s="381"/>
      <c r="D921" s="381"/>
      <c r="E921" s="381"/>
      <c r="F921" s="381"/>
      <c r="G921" s="381"/>
      <c r="H921" s="381"/>
      <c r="I921" s="381"/>
      <c r="J921" s="381"/>
      <c r="K921" s="381"/>
      <c r="L921" s="381"/>
      <c r="M921" s="381"/>
      <c r="N921" s="381"/>
      <c r="O921" s="381"/>
      <c r="P921" s="381"/>
      <c r="Q921" s="381"/>
      <c r="R921" s="381"/>
    </row>
    <row r="922" spans="1:18">
      <c r="A922" s="14"/>
      <c r="B922" s="14"/>
      <c r="C922" s="381"/>
      <c r="D922" s="381"/>
      <c r="E922" s="381"/>
      <c r="F922" s="381"/>
      <c r="G922" s="381"/>
      <c r="H922" s="381"/>
      <c r="I922" s="381"/>
      <c r="J922" s="381"/>
      <c r="K922" s="381"/>
      <c r="L922" s="381"/>
      <c r="M922" s="381"/>
      <c r="N922" s="381"/>
      <c r="O922" s="381"/>
      <c r="P922" s="381"/>
      <c r="Q922" s="381"/>
      <c r="R922" s="381"/>
    </row>
    <row r="923" spans="1:18">
      <c r="A923" s="14"/>
      <c r="B923" s="14"/>
      <c r="C923" s="381"/>
      <c r="D923" s="381"/>
      <c r="E923" s="381"/>
      <c r="F923" s="381"/>
      <c r="G923" s="381"/>
      <c r="H923" s="381"/>
      <c r="I923" s="381"/>
      <c r="J923" s="381"/>
      <c r="K923" s="381"/>
      <c r="L923" s="381"/>
      <c r="M923" s="381"/>
      <c r="N923" s="381"/>
      <c r="O923" s="381"/>
      <c r="P923" s="381"/>
      <c r="Q923" s="381"/>
      <c r="R923" s="381"/>
    </row>
    <row r="924" spans="1:18">
      <c r="A924" s="14"/>
      <c r="B924" s="14"/>
      <c r="C924" s="381"/>
      <c r="D924" s="381"/>
      <c r="E924" s="381"/>
      <c r="F924" s="381"/>
      <c r="G924" s="381"/>
      <c r="H924" s="381"/>
      <c r="I924" s="381"/>
      <c r="J924" s="381"/>
      <c r="K924" s="381"/>
      <c r="L924" s="381"/>
      <c r="M924" s="381"/>
      <c r="N924" s="381"/>
      <c r="O924" s="381"/>
      <c r="P924" s="381"/>
      <c r="Q924" s="381"/>
      <c r="R924" s="381"/>
    </row>
    <row r="925" spans="1:18">
      <c r="A925" s="14"/>
      <c r="B925" s="14"/>
      <c r="C925" s="381"/>
      <c r="D925" s="381"/>
      <c r="E925" s="381"/>
      <c r="F925" s="381"/>
      <c r="G925" s="381"/>
      <c r="H925" s="381"/>
      <c r="I925" s="381"/>
      <c r="J925" s="381"/>
      <c r="K925" s="381"/>
      <c r="L925" s="381"/>
      <c r="M925" s="381"/>
      <c r="N925" s="381"/>
      <c r="O925" s="381"/>
      <c r="P925" s="381"/>
      <c r="Q925" s="381"/>
      <c r="R925" s="381"/>
    </row>
    <row r="926" spans="1:18">
      <c r="A926" s="14"/>
      <c r="B926" s="14"/>
      <c r="C926" s="381"/>
      <c r="D926" s="381"/>
      <c r="E926" s="381"/>
      <c r="F926" s="381"/>
      <c r="G926" s="381"/>
      <c r="H926" s="381"/>
      <c r="I926" s="381"/>
      <c r="J926" s="381"/>
      <c r="K926" s="381"/>
      <c r="L926" s="381"/>
      <c r="M926" s="381"/>
      <c r="N926" s="381"/>
      <c r="O926" s="381"/>
      <c r="P926" s="381"/>
      <c r="Q926" s="381"/>
      <c r="R926" s="381"/>
    </row>
    <row r="927" spans="1:18">
      <c r="A927" s="14"/>
      <c r="B927" s="14"/>
      <c r="C927" s="381"/>
      <c r="D927" s="381"/>
      <c r="E927" s="381"/>
      <c r="F927" s="381"/>
      <c r="G927" s="381"/>
      <c r="H927" s="381"/>
      <c r="I927" s="381"/>
      <c r="J927" s="381"/>
      <c r="K927" s="381"/>
      <c r="L927" s="381"/>
      <c r="M927" s="381"/>
      <c r="N927" s="381"/>
      <c r="O927" s="381"/>
      <c r="P927" s="381"/>
      <c r="Q927" s="381"/>
      <c r="R927" s="381"/>
    </row>
    <row r="928" spans="1:18">
      <c r="A928" s="14"/>
      <c r="B928" s="14"/>
      <c r="C928" s="381"/>
      <c r="D928" s="381"/>
      <c r="E928" s="381"/>
      <c r="F928" s="381"/>
      <c r="G928" s="381"/>
      <c r="H928" s="381"/>
      <c r="I928" s="381"/>
      <c r="J928" s="381"/>
      <c r="K928" s="381"/>
      <c r="L928" s="381"/>
      <c r="M928" s="381"/>
      <c r="N928" s="381"/>
      <c r="O928" s="381"/>
      <c r="P928" s="381"/>
      <c r="Q928" s="381"/>
      <c r="R928" s="381"/>
    </row>
    <row r="929" spans="1:18">
      <c r="A929" s="14"/>
      <c r="B929" s="14"/>
      <c r="C929" s="381"/>
      <c r="D929" s="381"/>
      <c r="E929" s="381"/>
      <c r="F929" s="381"/>
      <c r="G929" s="381"/>
      <c r="H929" s="381"/>
      <c r="I929" s="381"/>
      <c r="J929" s="381"/>
      <c r="K929" s="381"/>
      <c r="L929" s="381"/>
      <c r="M929" s="381"/>
      <c r="N929" s="381"/>
      <c r="O929" s="381"/>
      <c r="P929" s="381"/>
      <c r="Q929" s="381"/>
      <c r="R929" s="381"/>
    </row>
    <row r="930" spans="1:18">
      <c r="A930" s="14"/>
      <c r="B930" s="14"/>
      <c r="C930" s="381"/>
      <c r="D930" s="381"/>
      <c r="E930" s="381"/>
      <c r="F930" s="381"/>
      <c r="G930" s="381"/>
      <c r="H930" s="381"/>
      <c r="I930" s="381"/>
      <c r="J930" s="381"/>
      <c r="K930" s="381"/>
      <c r="L930" s="381"/>
      <c r="M930" s="381"/>
      <c r="N930" s="381"/>
      <c r="O930" s="381"/>
      <c r="P930" s="381"/>
      <c r="Q930" s="381"/>
      <c r="R930" s="381"/>
    </row>
    <row r="931" spans="1:18">
      <c r="A931" s="14"/>
      <c r="B931" s="14"/>
      <c r="C931" s="381"/>
      <c r="D931" s="381"/>
      <c r="E931" s="381"/>
      <c r="F931" s="381"/>
      <c r="G931" s="381"/>
      <c r="H931" s="381"/>
      <c r="I931" s="381"/>
      <c r="J931" s="381"/>
      <c r="K931" s="381"/>
      <c r="L931" s="381"/>
      <c r="M931" s="381"/>
      <c r="N931" s="381"/>
      <c r="O931" s="381"/>
      <c r="P931" s="381"/>
      <c r="Q931" s="381"/>
      <c r="R931" s="381"/>
    </row>
    <row r="932" spans="1:18">
      <c r="A932" s="14"/>
      <c r="B932" s="14"/>
      <c r="C932" s="381"/>
      <c r="D932" s="381"/>
      <c r="E932" s="381"/>
      <c r="F932" s="381"/>
      <c r="G932" s="381"/>
      <c r="H932" s="381"/>
      <c r="I932" s="381"/>
      <c r="J932" s="381"/>
      <c r="K932" s="381"/>
      <c r="L932" s="381"/>
      <c r="M932" s="381"/>
      <c r="N932" s="381"/>
      <c r="O932" s="381"/>
      <c r="P932" s="381"/>
      <c r="Q932" s="381"/>
      <c r="R932" s="381"/>
    </row>
    <row r="933" spans="1:18">
      <c r="A933" s="14"/>
      <c r="B933" s="14"/>
      <c r="C933" s="381"/>
      <c r="D933" s="381"/>
      <c r="E933" s="381"/>
      <c r="F933" s="381"/>
      <c r="G933" s="381"/>
      <c r="H933" s="381"/>
      <c r="I933" s="381"/>
      <c r="J933" s="381"/>
      <c r="K933" s="381"/>
      <c r="L933" s="381"/>
      <c r="M933" s="381"/>
      <c r="N933" s="381"/>
      <c r="O933" s="381"/>
      <c r="P933" s="381"/>
      <c r="Q933" s="381"/>
      <c r="R933" s="381"/>
    </row>
    <row r="934" spans="1:18">
      <c r="A934" s="14"/>
      <c r="B934" s="14"/>
      <c r="C934" s="381"/>
      <c r="D934" s="381"/>
      <c r="E934" s="381"/>
      <c r="F934" s="381"/>
      <c r="G934" s="381"/>
      <c r="H934" s="381"/>
      <c r="I934" s="381"/>
      <c r="J934" s="381"/>
      <c r="K934" s="381"/>
      <c r="L934" s="381"/>
      <c r="M934" s="381"/>
      <c r="N934" s="381"/>
      <c r="O934" s="381"/>
      <c r="P934" s="381"/>
      <c r="Q934" s="381"/>
      <c r="R934" s="381"/>
    </row>
    <row r="935" spans="1:18">
      <c r="A935" s="14"/>
      <c r="B935" s="14"/>
      <c r="C935" s="381"/>
      <c r="D935" s="381"/>
      <c r="E935" s="381"/>
      <c r="F935" s="381"/>
      <c r="G935" s="381"/>
      <c r="H935" s="381"/>
      <c r="I935" s="381"/>
      <c r="J935" s="381"/>
      <c r="K935" s="381"/>
      <c r="L935" s="381"/>
      <c r="M935" s="381"/>
      <c r="N935" s="381"/>
      <c r="O935" s="381"/>
      <c r="P935" s="381"/>
      <c r="Q935" s="381"/>
      <c r="R935" s="381"/>
    </row>
    <row r="936" spans="1:18">
      <c r="A936" s="14"/>
      <c r="B936" s="14"/>
      <c r="C936" s="381"/>
      <c r="D936" s="381"/>
      <c r="E936" s="381"/>
      <c r="F936" s="381"/>
      <c r="G936" s="381"/>
      <c r="H936" s="381"/>
      <c r="I936" s="381"/>
      <c r="J936" s="381"/>
      <c r="K936" s="381"/>
      <c r="L936" s="381"/>
      <c r="M936" s="381"/>
      <c r="N936" s="381"/>
      <c r="O936" s="381"/>
      <c r="P936" s="381"/>
      <c r="Q936" s="381"/>
      <c r="R936" s="381"/>
    </row>
    <row r="937" spans="1:18">
      <c r="A937" s="14"/>
      <c r="B937" s="14"/>
      <c r="C937" s="381"/>
      <c r="D937" s="381"/>
      <c r="E937" s="381"/>
      <c r="F937" s="381"/>
      <c r="G937" s="381"/>
      <c r="H937" s="381"/>
      <c r="I937" s="381"/>
      <c r="J937" s="381"/>
      <c r="K937" s="381"/>
      <c r="L937" s="381"/>
      <c r="M937" s="381"/>
      <c r="N937" s="381"/>
      <c r="O937" s="381"/>
      <c r="P937" s="381"/>
      <c r="Q937" s="381"/>
      <c r="R937" s="381"/>
    </row>
    <row r="938" spans="1:18">
      <c r="A938" s="14"/>
      <c r="B938" s="14"/>
      <c r="C938" s="381"/>
      <c r="D938" s="381"/>
      <c r="E938" s="381"/>
      <c r="F938" s="381"/>
      <c r="G938" s="381"/>
      <c r="H938" s="381"/>
      <c r="I938" s="381"/>
      <c r="J938" s="381"/>
      <c r="K938" s="381"/>
      <c r="L938" s="381"/>
      <c r="M938" s="381"/>
      <c r="N938" s="381"/>
      <c r="O938" s="381"/>
      <c r="P938" s="381"/>
      <c r="Q938" s="381"/>
      <c r="R938" s="381"/>
    </row>
    <row r="939" spans="1:18">
      <c r="A939" s="14"/>
      <c r="B939" s="14"/>
      <c r="C939" s="381"/>
      <c r="D939" s="381"/>
      <c r="E939" s="381"/>
      <c r="F939" s="381"/>
      <c r="G939" s="381"/>
      <c r="H939" s="381"/>
      <c r="I939" s="381"/>
      <c r="J939" s="381"/>
      <c r="K939" s="381"/>
      <c r="L939" s="381"/>
      <c r="M939" s="381"/>
      <c r="N939" s="381"/>
      <c r="O939" s="381"/>
      <c r="P939" s="381"/>
      <c r="Q939" s="381"/>
      <c r="R939" s="381"/>
    </row>
    <row r="940" spans="1:18">
      <c r="A940" s="14"/>
      <c r="B940" s="14"/>
      <c r="C940" s="381"/>
      <c r="D940" s="381"/>
      <c r="E940" s="381"/>
      <c r="F940" s="381"/>
      <c r="G940" s="381"/>
      <c r="H940" s="381"/>
      <c r="I940" s="381"/>
      <c r="J940" s="381"/>
      <c r="K940" s="381"/>
      <c r="L940" s="381"/>
      <c r="M940" s="381"/>
      <c r="N940" s="381"/>
      <c r="O940" s="381"/>
      <c r="P940" s="381"/>
      <c r="Q940" s="381"/>
      <c r="R940" s="381"/>
    </row>
    <row r="941" spans="1:18">
      <c r="A941" s="14"/>
      <c r="B941" s="14"/>
      <c r="C941" s="381"/>
      <c r="D941" s="381"/>
      <c r="E941" s="381"/>
      <c r="F941" s="381"/>
      <c r="G941" s="381"/>
      <c r="H941" s="381"/>
      <c r="I941" s="381"/>
      <c r="J941" s="381"/>
      <c r="K941" s="381"/>
      <c r="L941" s="381"/>
      <c r="M941" s="381"/>
      <c r="N941" s="381"/>
      <c r="O941" s="381"/>
      <c r="P941" s="381"/>
      <c r="Q941" s="381"/>
      <c r="R941" s="381"/>
    </row>
    <row r="942" spans="1:18">
      <c r="A942" s="14"/>
      <c r="B942" s="14"/>
      <c r="C942" s="381"/>
      <c r="D942" s="381"/>
      <c r="E942" s="381"/>
      <c r="F942" s="381"/>
      <c r="G942" s="381"/>
      <c r="H942" s="381"/>
      <c r="I942" s="381"/>
      <c r="J942" s="381"/>
      <c r="K942" s="381"/>
      <c r="L942" s="381"/>
      <c r="M942" s="381"/>
      <c r="N942" s="381"/>
      <c r="O942" s="381"/>
      <c r="P942" s="381"/>
      <c r="Q942" s="381"/>
      <c r="R942" s="381"/>
    </row>
    <row r="943" spans="1:18">
      <c r="A943" s="14"/>
      <c r="B943" s="14"/>
      <c r="C943" s="381"/>
      <c r="D943" s="381"/>
      <c r="E943" s="381"/>
      <c r="F943" s="381"/>
      <c r="G943" s="381"/>
      <c r="H943" s="381"/>
      <c r="I943" s="381"/>
      <c r="J943" s="381"/>
      <c r="K943" s="381"/>
      <c r="L943" s="381"/>
      <c r="M943" s="381"/>
      <c r="N943" s="381"/>
      <c r="O943" s="381"/>
      <c r="P943" s="381"/>
      <c r="Q943" s="381"/>
      <c r="R943" s="381"/>
    </row>
    <row r="944" spans="1:18">
      <c r="A944" s="14"/>
      <c r="B944" s="14"/>
      <c r="C944" s="381"/>
      <c r="D944" s="381"/>
      <c r="E944" s="381"/>
      <c r="F944" s="381"/>
      <c r="G944" s="381"/>
      <c r="H944" s="381"/>
      <c r="I944" s="381"/>
      <c r="J944" s="381"/>
      <c r="K944" s="381"/>
      <c r="L944" s="381"/>
      <c r="M944" s="381"/>
      <c r="N944" s="381"/>
      <c r="O944" s="381"/>
      <c r="P944" s="381"/>
      <c r="Q944" s="381"/>
      <c r="R944" s="381"/>
    </row>
    <row r="945" spans="1:18">
      <c r="A945" s="14"/>
      <c r="B945" s="14"/>
      <c r="C945" s="381"/>
      <c r="D945" s="381"/>
      <c r="E945" s="381"/>
      <c r="F945" s="381"/>
      <c r="G945" s="381"/>
      <c r="H945" s="381"/>
      <c r="I945" s="381"/>
      <c r="J945" s="381"/>
      <c r="K945" s="381"/>
      <c r="L945" s="381"/>
      <c r="M945" s="381"/>
      <c r="N945" s="381"/>
      <c r="O945" s="381"/>
      <c r="P945" s="381"/>
      <c r="Q945" s="381"/>
      <c r="R945" s="381"/>
    </row>
    <row r="946" spans="1:18">
      <c r="A946" s="14"/>
      <c r="B946" s="14"/>
      <c r="C946" s="381"/>
      <c r="D946" s="381"/>
      <c r="E946" s="381"/>
      <c r="F946" s="381"/>
      <c r="G946" s="381"/>
      <c r="H946" s="381"/>
      <c r="I946" s="381"/>
      <c r="J946" s="381"/>
      <c r="K946" s="381"/>
      <c r="L946" s="381"/>
      <c r="M946" s="381"/>
      <c r="N946" s="381"/>
      <c r="O946" s="381"/>
      <c r="P946" s="381"/>
      <c r="Q946" s="381"/>
      <c r="R946" s="381"/>
    </row>
    <row r="947" spans="1:18">
      <c r="A947" s="14"/>
      <c r="B947" s="14"/>
      <c r="C947" s="381"/>
      <c r="D947" s="381"/>
      <c r="E947" s="381"/>
      <c r="F947" s="381"/>
      <c r="G947" s="381"/>
      <c r="H947" s="381"/>
      <c r="I947" s="381"/>
      <c r="J947" s="381"/>
      <c r="K947" s="381"/>
      <c r="L947" s="381"/>
      <c r="M947" s="381"/>
      <c r="N947" s="381"/>
      <c r="O947" s="381"/>
      <c r="P947" s="381"/>
      <c r="Q947" s="381"/>
      <c r="R947" s="381"/>
    </row>
    <row r="948" spans="1:18">
      <c r="A948" s="14"/>
      <c r="B948" s="14"/>
      <c r="C948" s="381"/>
      <c r="D948" s="381"/>
      <c r="E948" s="381"/>
      <c r="F948" s="381"/>
      <c r="G948" s="381"/>
      <c r="H948" s="381"/>
      <c r="I948" s="381"/>
      <c r="J948" s="381"/>
      <c r="K948" s="381"/>
      <c r="L948" s="381"/>
      <c r="M948" s="381"/>
      <c r="N948" s="381"/>
      <c r="O948" s="381"/>
      <c r="P948" s="381"/>
      <c r="Q948" s="381"/>
      <c r="R948" s="381"/>
    </row>
    <row r="949" spans="1:18">
      <c r="A949" s="14"/>
      <c r="B949" s="14"/>
      <c r="C949" s="381"/>
      <c r="D949" s="381"/>
      <c r="E949" s="381"/>
      <c r="F949" s="381"/>
      <c r="G949" s="381"/>
      <c r="H949" s="381"/>
      <c r="I949" s="381"/>
      <c r="J949" s="381"/>
      <c r="K949" s="381"/>
      <c r="L949" s="381"/>
      <c r="M949" s="381"/>
      <c r="N949" s="381"/>
      <c r="O949" s="381"/>
      <c r="P949" s="381"/>
      <c r="Q949" s="381"/>
      <c r="R949" s="381"/>
    </row>
    <row r="950" spans="1:18">
      <c r="A950" s="14"/>
      <c r="B950" s="14"/>
      <c r="C950" s="381"/>
      <c r="D950" s="381"/>
      <c r="E950" s="381"/>
      <c r="F950" s="381"/>
      <c r="G950" s="381"/>
      <c r="H950" s="381"/>
      <c r="I950" s="381"/>
      <c r="J950" s="381"/>
      <c r="K950" s="381"/>
      <c r="L950" s="381"/>
      <c r="M950" s="381"/>
      <c r="N950" s="381"/>
      <c r="O950" s="381"/>
      <c r="P950" s="381"/>
      <c r="Q950" s="381"/>
      <c r="R950" s="381"/>
    </row>
    <row r="951" spans="1:18">
      <c r="A951" s="14"/>
      <c r="B951" s="14"/>
      <c r="C951" s="381"/>
      <c r="D951" s="381"/>
      <c r="E951" s="381"/>
      <c r="F951" s="381"/>
      <c r="G951" s="381"/>
      <c r="H951" s="381"/>
      <c r="I951" s="381"/>
      <c r="J951" s="381"/>
      <c r="K951" s="381"/>
      <c r="L951" s="381"/>
      <c r="M951" s="381"/>
      <c r="N951" s="381"/>
      <c r="O951" s="381"/>
      <c r="P951" s="381"/>
      <c r="Q951" s="381"/>
      <c r="R951" s="381"/>
    </row>
    <row r="952" spans="1:18">
      <c r="A952" s="14"/>
      <c r="B952" s="14"/>
      <c r="C952" s="381"/>
      <c r="D952" s="381"/>
      <c r="E952" s="381"/>
      <c r="F952" s="381"/>
      <c r="G952" s="381"/>
      <c r="H952" s="381"/>
      <c r="I952" s="381"/>
      <c r="J952" s="381"/>
      <c r="K952" s="381"/>
      <c r="L952" s="381"/>
      <c r="M952" s="381"/>
      <c r="N952" s="381"/>
      <c r="O952" s="381"/>
      <c r="P952" s="381"/>
      <c r="Q952" s="381"/>
      <c r="R952" s="381"/>
    </row>
    <row r="953" spans="1:18">
      <c r="A953" s="14"/>
      <c r="B953" s="14"/>
      <c r="C953" s="381"/>
      <c r="D953" s="381"/>
      <c r="E953" s="381"/>
      <c r="F953" s="381"/>
      <c r="G953" s="381"/>
      <c r="H953" s="381"/>
      <c r="I953" s="381"/>
      <c r="J953" s="381"/>
      <c r="K953" s="381"/>
      <c r="L953" s="381"/>
      <c r="M953" s="381"/>
      <c r="N953" s="381"/>
      <c r="O953" s="381"/>
      <c r="P953" s="381"/>
      <c r="Q953" s="381"/>
      <c r="R953" s="381"/>
    </row>
    <row r="954" spans="1:18">
      <c r="A954" s="14"/>
      <c r="B954" s="14"/>
      <c r="C954" s="381"/>
      <c r="D954" s="381"/>
      <c r="E954" s="381"/>
      <c r="F954" s="381"/>
      <c r="G954" s="381"/>
      <c r="H954" s="381"/>
      <c r="I954" s="381"/>
      <c r="J954" s="381"/>
      <c r="K954" s="381"/>
      <c r="L954" s="381"/>
      <c r="M954" s="381"/>
      <c r="N954" s="381"/>
      <c r="O954" s="381"/>
      <c r="P954" s="381"/>
      <c r="Q954" s="381"/>
      <c r="R954" s="381"/>
    </row>
    <row r="955" spans="1:18">
      <c r="A955" s="14"/>
      <c r="B955" s="14"/>
      <c r="C955" s="381"/>
      <c r="D955" s="381"/>
      <c r="E955" s="381"/>
      <c r="F955" s="381"/>
      <c r="G955" s="381"/>
      <c r="H955" s="381"/>
      <c r="I955" s="381"/>
      <c r="J955" s="381"/>
      <c r="K955" s="381"/>
      <c r="L955" s="381"/>
      <c r="M955" s="381"/>
      <c r="N955" s="381"/>
      <c r="O955" s="381"/>
      <c r="P955" s="381"/>
      <c r="Q955" s="381"/>
      <c r="R955" s="381"/>
    </row>
    <row r="956" spans="1:18">
      <c r="A956" s="14"/>
      <c r="B956" s="14"/>
      <c r="C956" s="381"/>
      <c r="D956" s="381"/>
      <c r="E956" s="381"/>
      <c r="F956" s="381"/>
      <c r="G956" s="381"/>
      <c r="H956" s="381"/>
      <c r="I956" s="381"/>
      <c r="J956" s="381"/>
      <c r="K956" s="381"/>
      <c r="L956" s="381"/>
      <c r="M956" s="381"/>
      <c r="N956" s="381"/>
      <c r="O956" s="381"/>
      <c r="P956" s="381"/>
      <c r="Q956" s="381"/>
      <c r="R956" s="381"/>
    </row>
    <row r="957" spans="1:18">
      <c r="A957" s="14"/>
      <c r="B957" s="14"/>
      <c r="C957" s="381"/>
      <c r="D957" s="381"/>
      <c r="E957" s="381"/>
      <c r="F957" s="381"/>
      <c r="G957" s="381"/>
      <c r="H957" s="381"/>
      <c r="I957" s="381"/>
      <c r="J957" s="381"/>
      <c r="K957" s="381"/>
      <c r="L957" s="381"/>
      <c r="M957" s="381"/>
      <c r="N957" s="381"/>
      <c r="O957" s="381"/>
      <c r="P957" s="381"/>
      <c r="Q957" s="381"/>
      <c r="R957" s="381"/>
    </row>
    <row r="958" spans="1:18">
      <c r="A958" s="14"/>
      <c r="B958" s="14"/>
      <c r="C958" s="381"/>
      <c r="D958" s="381"/>
      <c r="E958" s="381"/>
      <c r="F958" s="381"/>
      <c r="G958" s="381"/>
      <c r="H958" s="381"/>
      <c r="I958" s="381"/>
      <c r="J958" s="381"/>
      <c r="K958" s="381"/>
      <c r="L958" s="381"/>
      <c r="M958" s="381"/>
      <c r="N958" s="381"/>
      <c r="O958" s="381"/>
      <c r="P958" s="381"/>
      <c r="Q958" s="381"/>
      <c r="R958" s="381"/>
    </row>
    <row r="959" spans="1:18">
      <c r="A959" s="14"/>
      <c r="B959" s="14"/>
      <c r="C959" s="381"/>
      <c r="D959" s="381"/>
      <c r="E959" s="381"/>
      <c r="F959" s="381"/>
      <c r="G959" s="381"/>
      <c r="H959" s="381"/>
      <c r="I959" s="381"/>
      <c r="J959" s="381"/>
      <c r="K959" s="381"/>
      <c r="L959" s="381"/>
      <c r="M959" s="381"/>
      <c r="N959" s="381"/>
      <c r="O959" s="381"/>
      <c r="P959" s="381"/>
      <c r="Q959" s="381"/>
      <c r="R959" s="381"/>
    </row>
    <row r="960" spans="1:18">
      <c r="A960" s="14"/>
      <c r="B960" s="14"/>
      <c r="C960" s="381"/>
      <c r="D960" s="381"/>
      <c r="E960" s="381"/>
      <c r="F960" s="381"/>
      <c r="G960" s="381"/>
      <c r="H960" s="381"/>
      <c r="I960" s="381"/>
      <c r="J960" s="381"/>
      <c r="K960" s="381"/>
      <c r="L960" s="381"/>
      <c r="M960" s="381"/>
      <c r="N960" s="381"/>
      <c r="O960" s="381"/>
      <c r="P960" s="381"/>
      <c r="Q960" s="381"/>
      <c r="R960" s="381"/>
    </row>
    <row r="961" spans="1:18">
      <c r="A961" s="14"/>
      <c r="B961" s="14"/>
      <c r="C961" s="381"/>
      <c r="D961" s="381"/>
      <c r="E961" s="381"/>
      <c r="F961" s="381"/>
      <c r="G961" s="381"/>
      <c r="H961" s="381"/>
      <c r="I961" s="381"/>
      <c r="J961" s="381"/>
      <c r="K961" s="381"/>
      <c r="L961" s="381"/>
      <c r="M961" s="381"/>
      <c r="N961" s="381"/>
      <c r="O961" s="381"/>
      <c r="P961" s="381"/>
      <c r="Q961" s="381"/>
      <c r="R961" s="381"/>
    </row>
    <row r="962" spans="1:18">
      <c r="A962" s="14"/>
      <c r="B962" s="14"/>
      <c r="C962" s="381"/>
      <c r="D962" s="381"/>
      <c r="E962" s="381"/>
      <c r="F962" s="381"/>
      <c r="G962" s="381"/>
      <c r="H962" s="381"/>
      <c r="I962" s="381"/>
      <c r="J962" s="381"/>
      <c r="K962" s="381"/>
      <c r="L962" s="381"/>
      <c r="M962" s="381"/>
      <c r="N962" s="381"/>
      <c r="O962" s="381"/>
      <c r="P962" s="381"/>
      <c r="Q962" s="381"/>
      <c r="R962" s="381"/>
    </row>
    <row r="963" spans="1:18">
      <c r="A963" s="14"/>
      <c r="B963" s="14"/>
      <c r="C963" s="381"/>
      <c r="D963" s="381"/>
      <c r="E963" s="381"/>
      <c r="F963" s="381"/>
      <c r="G963" s="381"/>
      <c r="H963" s="381"/>
      <c r="I963" s="381"/>
      <c r="J963" s="381"/>
      <c r="K963" s="381"/>
      <c r="L963" s="381"/>
      <c r="M963" s="381"/>
      <c r="N963" s="381"/>
      <c r="O963" s="381"/>
      <c r="P963" s="381"/>
      <c r="Q963" s="381"/>
      <c r="R963" s="381"/>
    </row>
    <row r="964" spans="1:18">
      <c r="A964" s="14"/>
      <c r="B964" s="14"/>
      <c r="C964" s="381"/>
      <c r="D964" s="381"/>
      <c r="E964" s="381"/>
      <c r="F964" s="381"/>
      <c r="G964" s="381"/>
      <c r="H964" s="381"/>
      <c r="I964" s="381"/>
      <c r="J964" s="381"/>
      <c r="K964" s="381"/>
      <c r="L964" s="381"/>
      <c r="M964" s="381"/>
      <c r="N964" s="381"/>
      <c r="O964" s="381"/>
      <c r="P964" s="381"/>
      <c r="Q964" s="381"/>
      <c r="R964" s="381"/>
    </row>
    <row r="965" spans="1:18">
      <c r="A965" s="14"/>
      <c r="B965" s="14"/>
      <c r="C965" s="381"/>
      <c r="D965" s="381"/>
      <c r="E965" s="381"/>
      <c r="F965" s="381"/>
      <c r="G965" s="381"/>
      <c r="H965" s="381"/>
      <c r="I965" s="381"/>
      <c r="J965" s="381"/>
      <c r="K965" s="381"/>
      <c r="L965" s="381"/>
      <c r="M965" s="381"/>
      <c r="N965" s="381"/>
      <c r="O965" s="381"/>
      <c r="P965" s="381"/>
      <c r="Q965" s="381"/>
      <c r="R965" s="381"/>
    </row>
    <row r="966" spans="1:18">
      <c r="A966" s="14"/>
      <c r="B966" s="14"/>
      <c r="C966" s="381"/>
      <c r="D966" s="381"/>
      <c r="E966" s="381"/>
      <c r="F966" s="381"/>
      <c r="G966" s="381"/>
      <c r="H966" s="381"/>
      <c r="I966" s="381"/>
      <c r="J966" s="381"/>
      <c r="K966" s="381"/>
      <c r="L966" s="381"/>
      <c r="M966" s="381"/>
      <c r="N966" s="381"/>
      <c r="O966" s="381"/>
      <c r="P966" s="381"/>
      <c r="Q966" s="381"/>
      <c r="R966" s="381"/>
    </row>
    <row r="967" spans="1:18">
      <c r="A967" s="14"/>
      <c r="B967" s="14"/>
      <c r="C967" s="381"/>
      <c r="D967" s="381"/>
      <c r="E967" s="381"/>
      <c r="F967" s="381"/>
      <c r="G967" s="381"/>
      <c r="H967" s="381"/>
      <c r="I967" s="381"/>
      <c r="J967" s="381"/>
      <c r="K967" s="381"/>
      <c r="L967" s="381"/>
      <c r="M967" s="381"/>
      <c r="N967" s="381"/>
      <c r="O967" s="381"/>
      <c r="P967" s="381"/>
      <c r="Q967" s="381"/>
      <c r="R967" s="381"/>
    </row>
    <row r="968" spans="1:18">
      <c r="A968" s="14"/>
      <c r="B968" s="14"/>
      <c r="C968" s="381"/>
      <c r="D968" s="381"/>
      <c r="E968" s="381"/>
      <c r="F968" s="381"/>
      <c r="G968" s="381"/>
      <c r="H968" s="381"/>
      <c r="I968" s="381"/>
      <c r="J968" s="381"/>
      <c r="K968" s="381"/>
      <c r="L968" s="381"/>
      <c r="M968" s="381"/>
      <c r="N968" s="381"/>
      <c r="O968" s="381"/>
      <c r="P968" s="381"/>
      <c r="Q968" s="381"/>
      <c r="R968" s="381"/>
    </row>
    <row r="969" spans="1:18">
      <c r="A969" s="14"/>
      <c r="B969" s="14"/>
      <c r="C969" s="381"/>
      <c r="D969" s="381"/>
      <c r="E969" s="381"/>
      <c r="F969" s="381"/>
      <c r="G969" s="381"/>
      <c r="H969" s="381"/>
      <c r="I969" s="381"/>
      <c r="J969" s="381"/>
      <c r="K969" s="381"/>
      <c r="L969" s="381"/>
      <c r="M969" s="381"/>
      <c r="N969" s="381"/>
      <c r="O969" s="381"/>
      <c r="P969" s="381"/>
      <c r="Q969" s="381"/>
      <c r="R969" s="381"/>
    </row>
    <row r="970" spans="1:18">
      <c r="A970" s="14"/>
      <c r="B970" s="14"/>
      <c r="C970" s="381"/>
      <c r="D970" s="381"/>
      <c r="E970" s="381"/>
      <c r="F970" s="381"/>
      <c r="G970" s="381"/>
      <c r="H970" s="381"/>
      <c r="I970" s="381"/>
      <c r="J970" s="381"/>
      <c r="K970" s="381"/>
      <c r="L970" s="381"/>
      <c r="M970" s="381"/>
      <c r="N970" s="381"/>
      <c r="O970" s="381"/>
      <c r="P970" s="381"/>
      <c r="Q970" s="381"/>
      <c r="R970" s="381"/>
    </row>
    <row r="971" spans="1:18">
      <c r="A971" s="14"/>
      <c r="B971" s="14"/>
      <c r="C971" s="381"/>
      <c r="D971" s="381"/>
      <c r="E971" s="381"/>
      <c r="F971" s="381"/>
      <c r="G971" s="381"/>
      <c r="H971" s="381"/>
      <c r="I971" s="381"/>
      <c r="J971" s="381"/>
      <c r="K971" s="381"/>
      <c r="L971" s="381"/>
      <c r="M971" s="381"/>
      <c r="N971" s="381"/>
      <c r="O971" s="381"/>
      <c r="P971" s="381"/>
      <c r="Q971" s="381"/>
      <c r="R971" s="381"/>
    </row>
    <row r="972" spans="1:18">
      <c r="A972" s="14"/>
      <c r="B972" s="14"/>
      <c r="C972" s="381"/>
      <c r="D972" s="381"/>
      <c r="E972" s="381"/>
      <c r="F972" s="381"/>
      <c r="G972" s="381"/>
      <c r="H972" s="381"/>
      <c r="I972" s="381"/>
      <c r="J972" s="381"/>
      <c r="K972" s="381"/>
      <c r="L972" s="381"/>
      <c r="M972" s="381"/>
      <c r="N972" s="381"/>
      <c r="O972" s="381"/>
      <c r="P972" s="381"/>
      <c r="Q972" s="381"/>
      <c r="R972" s="381"/>
    </row>
    <row r="973" spans="1:18">
      <c r="A973" s="14"/>
      <c r="B973" s="14"/>
      <c r="C973" s="381"/>
      <c r="D973" s="381"/>
      <c r="E973" s="381"/>
      <c r="F973" s="381"/>
      <c r="G973" s="381"/>
      <c r="H973" s="381"/>
      <c r="I973" s="381"/>
      <c r="J973" s="381"/>
      <c r="K973" s="381"/>
      <c r="L973" s="381"/>
      <c r="M973" s="381"/>
      <c r="N973" s="381"/>
      <c r="O973" s="381"/>
      <c r="P973" s="381"/>
      <c r="Q973" s="381"/>
      <c r="R973" s="381"/>
    </row>
    <row r="974" spans="1:18">
      <c r="A974" s="14"/>
      <c r="B974" s="14"/>
      <c r="C974" s="381"/>
      <c r="D974" s="381"/>
      <c r="E974" s="381"/>
      <c r="F974" s="381"/>
      <c r="G974" s="381"/>
      <c r="H974" s="381"/>
      <c r="I974" s="381"/>
      <c r="J974" s="381"/>
      <c r="K974" s="381"/>
      <c r="L974" s="381"/>
      <c r="M974" s="381"/>
      <c r="N974" s="381"/>
      <c r="O974" s="381"/>
      <c r="P974" s="381"/>
      <c r="Q974" s="381"/>
      <c r="R974" s="381"/>
    </row>
    <row r="975" spans="1:18">
      <c r="A975" s="14"/>
      <c r="B975" s="14"/>
      <c r="C975" s="381"/>
      <c r="D975" s="381"/>
      <c r="E975" s="381"/>
      <c r="F975" s="381"/>
      <c r="G975" s="381"/>
      <c r="H975" s="381"/>
      <c r="I975" s="381"/>
      <c r="J975" s="381"/>
      <c r="K975" s="381"/>
      <c r="L975" s="381"/>
      <c r="M975" s="381"/>
      <c r="N975" s="381"/>
      <c r="O975" s="381"/>
      <c r="P975" s="381"/>
      <c r="Q975" s="381"/>
      <c r="R975" s="381"/>
    </row>
    <row r="976" spans="1:18">
      <c r="A976" s="14"/>
      <c r="B976" s="14"/>
      <c r="C976" s="381"/>
      <c r="D976" s="381"/>
      <c r="E976" s="381"/>
      <c r="F976" s="381"/>
      <c r="G976" s="381"/>
      <c r="H976" s="381"/>
      <c r="I976" s="381"/>
      <c r="J976" s="381"/>
      <c r="K976" s="381"/>
      <c r="L976" s="381"/>
      <c r="M976" s="381"/>
      <c r="N976" s="381"/>
      <c r="O976" s="381"/>
      <c r="P976" s="381"/>
      <c r="Q976" s="381"/>
      <c r="R976" s="381"/>
    </row>
    <row r="977" spans="1:18">
      <c r="A977" s="14"/>
      <c r="B977" s="14"/>
      <c r="C977" s="381"/>
      <c r="D977" s="381"/>
      <c r="E977" s="381"/>
      <c r="F977" s="381"/>
      <c r="G977" s="381"/>
      <c r="H977" s="381"/>
      <c r="I977" s="381"/>
      <c r="J977" s="381"/>
      <c r="K977" s="381"/>
      <c r="L977" s="381"/>
      <c r="M977" s="381"/>
      <c r="N977" s="381"/>
      <c r="O977" s="381"/>
      <c r="P977" s="381"/>
      <c r="Q977" s="381"/>
      <c r="R977" s="381"/>
    </row>
    <row r="978" spans="1:18">
      <c r="A978" s="14"/>
      <c r="B978" s="14"/>
      <c r="C978" s="381"/>
      <c r="D978" s="381"/>
      <c r="E978" s="381"/>
      <c r="F978" s="381"/>
      <c r="G978" s="381"/>
      <c r="H978" s="381"/>
      <c r="I978" s="381"/>
      <c r="J978" s="381"/>
      <c r="K978" s="381"/>
      <c r="L978" s="381"/>
      <c r="M978" s="381"/>
      <c r="N978" s="381"/>
      <c r="O978" s="381"/>
      <c r="P978" s="381"/>
      <c r="Q978" s="381"/>
      <c r="R978" s="381"/>
    </row>
    <row r="979" spans="1:18">
      <c r="A979" s="14"/>
      <c r="B979" s="14"/>
      <c r="C979" s="381"/>
      <c r="D979" s="381"/>
      <c r="E979" s="381"/>
      <c r="F979" s="381"/>
      <c r="G979" s="381"/>
      <c r="H979" s="381"/>
      <c r="I979" s="381"/>
      <c r="J979" s="381"/>
      <c r="K979" s="381"/>
      <c r="L979" s="381"/>
      <c r="M979" s="381"/>
      <c r="N979" s="381"/>
      <c r="O979" s="381"/>
      <c r="P979" s="381"/>
      <c r="Q979" s="381"/>
      <c r="R979" s="381"/>
    </row>
    <row r="980" spans="1:18">
      <c r="A980" s="14"/>
      <c r="B980" s="14"/>
      <c r="C980" s="381"/>
      <c r="D980" s="381"/>
      <c r="E980" s="381"/>
      <c r="F980" s="381"/>
      <c r="G980" s="381"/>
      <c r="H980" s="381"/>
      <c r="I980" s="381"/>
      <c r="J980" s="381"/>
      <c r="K980" s="381"/>
      <c r="L980" s="381"/>
      <c r="M980" s="381"/>
      <c r="N980" s="381"/>
      <c r="O980" s="381"/>
      <c r="P980" s="381"/>
      <c r="Q980" s="381"/>
      <c r="R980" s="381"/>
    </row>
    <row r="981" spans="1:18">
      <c r="A981" s="14"/>
      <c r="B981" s="14"/>
      <c r="C981" s="381"/>
      <c r="D981" s="381"/>
      <c r="E981" s="381"/>
      <c r="F981" s="381"/>
      <c r="G981" s="381"/>
      <c r="H981" s="381"/>
      <c r="I981" s="381"/>
      <c r="J981" s="381"/>
      <c r="K981" s="381"/>
      <c r="L981" s="381"/>
      <c r="M981" s="381"/>
      <c r="N981" s="381"/>
      <c r="O981" s="381"/>
      <c r="P981" s="381"/>
      <c r="Q981" s="381"/>
      <c r="R981" s="381"/>
    </row>
    <row r="982" spans="1:18">
      <c r="A982" s="14"/>
      <c r="B982" s="14"/>
      <c r="C982" s="381"/>
      <c r="D982" s="381"/>
      <c r="E982" s="381"/>
      <c r="F982" s="381"/>
      <c r="G982" s="381"/>
      <c r="H982" s="381"/>
      <c r="I982" s="381"/>
      <c r="J982" s="381"/>
      <c r="K982" s="381"/>
      <c r="L982" s="381"/>
      <c r="M982" s="381"/>
      <c r="N982" s="381"/>
      <c r="O982" s="381"/>
      <c r="P982" s="381"/>
      <c r="Q982" s="381"/>
      <c r="R982" s="381"/>
    </row>
    <row r="983" spans="1:18">
      <c r="A983" s="14"/>
      <c r="B983" s="14"/>
      <c r="C983" s="381"/>
      <c r="D983" s="381"/>
      <c r="E983" s="381"/>
      <c r="F983" s="381"/>
      <c r="G983" s="381"/>
      <c r="H983" s="381"/>
      <c r="I983" s="381"/>
      <c r="J983" s="381"/>
      <c r="K983" s="381"/>
      <c r="L983" s="381"/>
      <c r="M983" s="381"/>
      <c r="N983" s="381"/>
      <c r="O983" s="381"/>
      <c r="P983" s="381"/>
      <c r="Q983" s="381"/>
      <c r="R983" s="381"/>
    </row>
    <row r="984" spans="1:18">
      <c r="A984" s="14"/>
      <c r="B984" s="14"/>
      <c r="C984" s="381"/>
      <c r="D984" s="381"/>
      <c r="E984" s="381"/>
      <c r="F984" s="381"/>
      <c r="G984" s="381"/>
      <c r="H984" s="381"/>
      <c r="I984" s="381"/>
      <c r="J984" s="381"/>
      <c r="K984" s="381"/>
      <c r="L984" s="381"/>
      <c r="M984" s="381"/>
      <c r="N984" s="381"/>
      <c r="O984" s="381"/>
      <c r="P984" s="381"/>
      <c r="Q984" s="381"/>
      <c r="R984" s="381"/>
    </row>
    <row r="985" spans="1:18">
      <c r="A985" s="14"/>
      <c r="B985" s="14"/>
      <c r="C985" s="381"/>
      <c r="D985" s="381"/>
      <c r="E985" s="381"/>
      <c r="F985" s="381"/>
      <c r="G985" s="381"/>
      <c r="H985" s="381"/>
      <c r="I985" s="381"/>
      <c r="J985" s="381"/>
      <c r="K985" s="381"/>
      <c r="L985" s="381"/>
      <c r="M985" s="381"/>
      <c r="N985" s="381"/>
      <c r="O985" s="381"/>
      <c r="P985" s="381"/>
      <c r="Q985" s="381"/>
      <c r="R985" s="381"/>
    </row>
    <row r="986" spans="1:18">
      <c r="A986" s="14"/>
      <c r="B986" s="14"/>
      <c r="C986" s="381"/>
      <c r="D986" s="381"/>
      <c r="E986" s="381"/>
      <c r="F986" s="381"/>
      <c r="G986" s="381"/>
      <c r="H986" s="381"/>
      <c r="I986" s="381"/>
      <c r="J986" s="381"/>
      <c r="K986" s="381"/>
      <c r="L986" s="381"/>
      <c r="M986" s="381"/>
      <c r="N986" s="381"/>
      <c r="O986" s="381"/>
      <c r="P986" s="381"/>
      <c r="Q986" s="381"/>
      <c r="R986" s="381"/>
    </row>
    <row r="987" spans="1:18">
      <c r="A987" s="14"/>
      <c r="B987" s="14"/>
      <c r="C987" s="381"/>
      <c r="D987" s="381"/>
      <c r="E987" s="381"/>
      <c r="F987" s="381"/>
      <c r="G987" s="381"/>
      <c r="H987" s="381"/>
      <c r="I987" s="381"/>
      <c r="J987" s="381"/>
      <c r="K987" s="381"/>
      <c r="L987" s="381"/>
      <c r="M987" s="381"/>
      <c r="N987" s="381"/>
      <c r="O987" s="381"/>
      <c r="P987" s="381"/>
      <c r="Q987" s="381"/>
      <c r="R987" s="381"/>
    </row>
    <row r="988" spans="1:18">
      <c r="A988" s="14"/>
      <c r="B988" s="14"/>
      <c r="C988" s="381"/>
      <c r="D988" s="381"/>
      <c r="E988" s="381"/>
      <c r="F988" s="381"/>
      <c r="G988" s="381"/>
      <c r="H988" s="381"/>
      <c r="I988" s="381"/>
      <c r="J988" s="381"/>
      <c r="K988" s="381"/>
      <c r="L988" s="381"/>
      <c r="M988" s="381"/>
      <c r="N988" s="381"/>
      <c r="O988" s="381"/>
      <c r="P988" s="381"/>
      <c r="Q988" s="381"/>
      <c r="R988" s="381"/>
    </row>
    <row r="989" spans="1:18">
      <c r="A989" s="14"/>
      <c r="B989" s="14"/>
      <c r="C989" s="381"/>
      <c r="D989" s="381"/>
      <c r="E989" s="381"/>
      <c r="F989" s="381"/>
      <c r="G989" s="381"/>
      <c r="H989" s="381"/>
      <c r="I989" s="381"/>
      <c r="J989" s="381"/>
      <c r="K989" s="381"/>
      <c r="L989" s="381"/>
      <c r="M989" s="381"/>
      <c r="N989" s="381"/>
      <c r="O989" s="381"/>
      <c r="P989" s="381"/>
      <c r="Q989" s="381"/>
      <c r="R989" s="381"/>
    </row>
    <row r="990" spans="1:18">
      <c r="A990" s="14"/>
      <c r="B990" s="14"/>
      <c r="C990" s="381"/>
      <c r="D990" s="381"/>
      <c r="E990" s="381"/>
      <c r="F990" s="381"/>
      <c r="G990" s="381"/>
      <c r="H990" s="381"/>
      <c r="I990" s="381"/>
      <c r="J990" s="381"/>
      <c r="K990" s="381"/>
      <c r="L990" s="381"/>
      <c r="M990" s="381"/>
      <c r="N990" s="381"/>
      <c r="O990" s="381"/>
      <c r="P990" s="381"/>
      <c r="Q990" s="381"/>
      <c r="R990" s="381"/>
    </row>
    <row r="991" spans="1:18">
      <c r="A991" s="14"/>
      <c r="B991" s="14"/>
      <c r="C991" s="381"/>
      <c r="D991" s="381"/>
      <c r="E991" s="381"/>
      <c r="F991" s="381"/>
      <c r="G991" s="381"/>
      <c r="H991" s="381"/>
      <c r="I991" s="381"/>
      <c r="J991" s="381"/>
      <c r="K991" s="381"/>
      <c r="L991" s="381"/>
      <c r="M991" s="381"/>
      <c r="N991" s="381"/>
      <c r="O991" s="381"/>
      <c r="P991" s="381"/>
      <c r="Q991" s="381"/>
      <c r="R991" s="381"/>
    </row>
    <row r="992" spans="1:18">
      <c r="A992" s="14"/>
      <c r="B992" s="14"/>
      <c r="C992" s="381"/>
      <c r="D992" s="381"/>
      <c r="E992" s="381"/>
      <c r="F992" s="381"/>
      <c r="G992" s="381"/>
      <c r="H992" s="381"/>
      <c r="I992" s="381"/>
      <c r="J992" s="381"/>
      <c r="K992" s="381"/>
      <c r="L992" s="381"/>
      <c r="M992" s="381"/>
      <c r="N992" s="381"/>
      <c r="O992" s="381"/>
      <c r="P992" s="381"/>
      <c r="Q992" s="381"/>
      <c r="R992" s="381"/>
    </row>
    <row r="993" spans="1:18">
      <c r="A993" s="14"/>
      <c r="B993" s="14"/>
      <c r="C993" s="381"/>
      <c r="D993" s="381"/>
      <c r="E993" s="381"/>
      <c r="F993" s="381"/>
      <c r="G993" s="381"/>
      <c r="H993" s="381"/>
      <c r="I993" s="381"/>
      <c r="J993" s="381"/>
      <c r="K993" s="381"/>
      <c r="L993" s="381"/>
      <c r="M993" s="381"/>
      <c r="N993" s="381"/>
      <c r="O993" s="381"/>
      <c r="P993" s="381"/>
      <c r="Q993" s="381"/>
      <c r="R993" s="381"/>
    </row>
    <row r="994" spans="1:18">
      <c r="A994" s="14"/>
      <c r="B994" s="14"/>
      <c r="C994" s="381"/>
      <c r="D994" s="381"/>
      <c r="E994" s="381"/>
      <c r="F994" s="381"/>
      <c r="G994" s="381"/>
      <c r="H994" s="381"/>
      <c r="I994" s="381"/>
      <c r="J994" s="381"/>
      <c r="K994" s="381"/>
      <c r="L994" s="381"/>
      <c r="M994" s="381"/>
      <c r="N994" s="381"/>
      <c r="O994" s="381"/>
      <c r="P994" s="381"/>
      <c r="Q994" s="381"/>
      <c r="R994" s="381"/>
    </row>
    <row r="995" spans="1:18">
      <c r="A995" s="14"/>
      <c r="B995" s="14"/>
      <c r="C995" s="381"/>
      <c r="D995" s="381"/>
      <c r="E995" s="381"/>
      <c r="F995" s="381"/>
      <c r="G995" s="381"/>
      <c r="H995" s="381"/>
      <c r="I995" s="381"/>
      <c r="J995" s="381"/>
      <c r="K995" s="381"/>
      <c r="L995" s="381"/>
      <c r="M995" s="381"/>
      <c r="N995" s="381"/>
      <c r="O995" s="381"/>
      <c r="P995" s="381"/>
      <c r="Q995" s="381"/>
      <c r="R995" s="381"/>
    </row>
    <row r="996" spans="1:18">
      <c r="A996" s="14"/>
      <c r="B996" s="14"/>
      <c r="C996" s="381"/>
      <c r="D996" s="381"/>
      <c r="E996" s="381"/>
      <c r="F996" s="381"/>
      <c r="G996" s="381"/>
      <c r="H996" s="381"/>
      <c r="I996" s="381"/>
      <c r="J996" s="381"/>
      <c r="K996" s="381"/>
      <c r="L996" s="381"/>
      <c r="M996" s="381"/>
      <c r="N996" s="381"/>
      <c r="O996" s="381"/>
      <c r="P996" s="381"/>
      <c r="Q996" s="381"/>
      <c r="R996" s="381"/>
    </row>
    <row r="997" spans="1:18">
      <c r="A997" s="14"/>
      <c r="B997" s="14"/>
      <c r="C997" s="381"/>
      <c r="D997" s="381"/>
      <c r="E997" s="381"/>
      <c r="F997" s="381"/>
      <c r="G997" s="381"/>
      <c r="H997" s="381"/>
      <c r="I997" s="381"/>
      <c r="J997" s="381"/>
      <c r="K997" s="381"/>
      <c r="L997" s="381"/>
      <c r="M997" s="381"/>
      <c r="N997" s="381"/>
      <c r="O997" s="381"/>
      <c r="P997" s="381"/>
      <c r="Q997" s="381"/>
      <c r="R997" s="381"/>
    </row>
    <row r="998" spans="1:18">
      <c r="A998" s="14"/>
      <c r="B998" s="14"/>
      <c r="C998" s="381"/>
      <c r="D998" s="381"/>
      <c r="E998" s="381"/>
      <c r="F998" s="381"/>
      <c r="G998" s="381"/>
      <c r="H998" s="381"/>
      <c r="I998" s="381"/>
      <c r="J998" s="381"/>
      <c r="K998" s="381"/>
      <c r="L998" s="381"/>
      <c r="M998" s="381"/>
      <c r="N998" s="381"/>
      <c r="O998" s="381"/>
      <c r="P998" s="381"/>
      <c r="Q998" s="381"/>
      <c r="R998" s="381"/>
    </row>
    <row r="999" spans="1:18">
      <c r="A999" s="14"/>
      <c r="B999" s="14"/>
      <c r="C999" s="381"/>
      <c r="D999" s="381"/>
      <c r="E999" s="381"/>
      <c r="F999" s="381"/>
      <c r="G999" s="381"/>
      <c r="H999" s="381"/>
      <c r="I999" s="381"/>
      <c r="J999" s="381"/>
      <c r="K999" s="381"/>
      <c r="L999" s="381"/>
      <c r="M999" s="381"/>
      <c r="N999" s="381"/>
      <c r="O999" s="381"/>
      <c r="P999" s="381"/>
      <c r="Q999" s="381"/>
      <c r="R999" s="381"/>
    </row>
    <row r="1000" spans="1:18">
      <c r="A1000" s="14"/>
      <c r="B1000" s="14"/>
      <c r="C1000" s="381"/>
      <c r="D1000" s="381"/>
      <c r="E1000" s="381"/>
      <c r="F1000" s="381"/>
      <c r="G1000" s="381"/>
      <c r="H1000" s="381"/>
      <c r="I1000" s="381"/>
      <c r="J1000" s="381"/>
      <c r="K1000" s="381"/>
      <c r="L1000" s="381"/>
      <c r="M1000" s="381"/>
      <c r="N1000" s="381"/>
      <c r="O1000" s="381"/>
      <c r="P1000" s="381"/>
      <c r="Q1000" s="381"/>
      <c r="R1000" s="381"/>
    </row>
    <row r="1001" spans="1:18">
      <c r="A1001" s="14"/>
      <c r="B1001" s="14"/>
      <c r="C1001" s="381"/>
      <c r="D1001" s="381"/>
      <c r="E1001" s="381"/>
      <c r="F1001" s="381"/>
      <c r="G1001" s="381"/>
      <c r="H1001" s="381"/>
      <c r="I1001" s="381"/>
      <c r="J1001" s="381"/>
      <c r="K1001" s="381"/>
      <c r="L1001" s="381"/>
      <c r="M1001" s="381"/>
      <c r="N1001" s="381"/>
      <c r="O1001" s="381"/>
      <c r="P1001" s="381"/>
      <c r="Q1001" s="381"/>
      <c r="R1001" s="381"/>
    </row>
    <row r="1002" spans="1:18">
      <c r="A1002" s="14"/>
      <c r="B1002" s="14"/>
      <c r="C1002" s="381"/>
      <c r="D1002" s="381"/>
      <c r="E1002" s="381"/>
      <c r="F1002" s="381"/>
      <c r="G1002" s="381"/>
      <c r="H1002" s="381"/>
      <c r="I1002" s="381"/>
      <c r="J1002" s="381"/>
      <c r="K1002" s="381"/>
      <c r="L1002" s="381"/>
      <c r="M1002" s="381"/>
      <c r="N1002" s="381"/>
      <c r="O1002" s="381"/>
      <c r="P1002" s="381"/>
      <c r="Q1002" s="381"/>
      <c r="R1002" s="381"/>
    </row>
    <row r="1003" spans="1:18">
      <c r="A1003" s="14"/>
      <c r="B1003" s="14"/>
      <c r="C1003" s="381"/>
      <c r="D1003" s="381"/>
      <c r="E1003" s="381"/>
      <c r="F1003" s="381"/>
      <c r="G1003" s="381"/>
      <c r="H1003" s="381"/>
      <c r="I1003" s="381"/>
      <c r="J1003" s="381"/>
      <c r="K1003" s="381"/>
      <c r="L1003" s="381"/>
      <c r="M1003" s="381"/>
      <c r="N1003" s="381"/>
      <c r="O1003" s="381"/>
      <c r="P1003" s="381"/>
      <c r="Q1003" s="381"/>
      <c r="R1003" s="381"/>
    </row>
    <row r="1004" spans="1:18">
      <c r="A1004" s="14"/>
      <c r="B1004" s="14"/>
      <c r="C1004" s="381"/>
      <c r="D1004" s="381"/>
      <c r="E1004" s="381"/>
      <c r="F1004" s="381"/>
      <c r="G1004" s="381"/>
      <c r="H1004" s="381"/>
      <c r="I1004" s="381"/>
      <c r="J1004" s="381"/>
      <c r="K1004" s="381"/>
      <c r="L1004" s="381"/>
      <c r="M1004" s="381"/>
      <c r="N1004" s="381"/>
      <c r="O1004" s="381"/>
      <c r="P1004" s="381"/>
      <c r="Q1004" s="381"/>
      <c r="R1004" s="381"/>
    </row>
    <row r="1005" spans="1:18">
      <c r="A1005" s="14"/>
      <c r="B1005" s="14"/>
      <c r="C1005" s="381"/>
      <c r="D1005" s="381"/>
      <c r="E1005" s="381"/>
      <c r="F1005" s="381"/>
      <c r="G1005" s="381"/>
      <c r="H1005" s="381"/>
      <c r="I1005" s="381"/>
      <c r="J1005" s="381"/>
      <c r="K1005" s="381"/>
      <c r="L1005" s="381"/>
      <c r="M1005" s="381"/>
      <c r="N1005" s="381"/>
      <c r="O1005" s="381"/>
      <c r="P1005" s="381"/>
      <c r="Q1005" s="381"/>
      <c r="R1005" s="381"/>
    </row>
    <row r="1006" spans="1:18">
      <c r="A1006" s="14"/>
      <c r="B1006" s="14"/>
      <c r="C1006" s="381"/>
      <c r="D1006" s="381"/>
      <c r="E1006" s="381"/>
      <c r="F1006" s="381"/>
      <c r="G1006" s="381"/>
      <c r="H1006" s="381"/>
      <c r="I1006" s="381"/>
      <c r="J1006" s="381"/>
      <c r="K1006" s="381"/>
      <c r="L1006" s="381"/>
      <c r="M1006" s="381"/>
      <c r="N1006" s="381"/>
      <c r="O1006" s="381"/>
      <c r="P1006" s="381"/>
      <c r="Q1006" s="381"/>
      <c r="R1006" s="381"/>
    </row>
    <row r="1007" spans="1:18">
      <c r="A1007" s="14"/>
      <c r="B1007" s="14"/>
      <c r="C1007" s="381"/>
      <c r="D1007" s="381"/>
      <c r="E1007" s="381"/>
      <c r="F1007" s="381"/>
      <c r="G1007" s="381"/>
      <c r="H1007" s="381"/>
      <c r="I1007" s="381"/>
      <c r="J1007" s="381"/>
      <c r="K1007" s="381"/>
      <c r="L1007" s="381"/>
      <c r="M1007" s="381"/>
      <c r="N1007" s="381"/>
      <c r="O1007" s="381"/>
      <c r="P1007" s="381"/>
      <c r="Q1007" s="381"/>
      <c r="R1007" s="381"/>
    </row>
    <row r="1008" spans="1:18">
      <c r="A1008" s="14"/>
      <c r="B1008" s="14"/>
      <c r="C1008" s="381"/>
      <c r="D1008" s="381"/>
      <c r="E1008" s="381"/>
      <c r="F1008" s="381"/>
      <c r="G1008" s="381"/>
      <c r="H1008" s="381"/>
      <c r="I1008" s="381"/>
      <c r="J1008" s="381"/>
      <c r="K1008" s="381"/>
      <c r="L1008" s="381"/>
      <c r="M1008" s="381"/>
      <c r="N1008" s="381"/>
      <c r="O1008" s="381"/>
      <c r="P1008" s="381"/>
      <c r="Q1008" s="381"/>
      <c r="R1008" s="381"/>
    </row>
    <row r="1009" spans="1:18">
      <c r="A1009" s="14"/>
      <c r="B1009" s="14"/>
      <c r="C1009" s="381"/>
      <c r="D1009" s="381"/>
      <c r="E1009" s="381"/>
      <c r="F1009" s="381"/>
      <c r="G1009" s="381"/>
      <c r="H1009" s="381"/>
      <c r="I1009" s="381"/>
      <c r="J1009" s="381"/>
      <c r="K1009" s="381"/>
      <c r="L1009" s="381"/>
      <c r="M1009" s="381"/>
      <c r="N1009" s="381"/>
      <c r="O1009" s="381"/>
      <c r="P1009" s="381"/>
      <c r="Q1009" s="381"/>
      <c r="R1009" s="381"/>
    </row>
    <row r="1010" spans="1:18">
      <c r="A1010" s="14"/>
      <c r="B1010" s="14"/>
      <c r="C1010" s="381"/>
      <c r="D1010" s="381"/>
      <c r="E1010" s="381"/>
      <c r="F1010" s="381"/>
      <c r="G1010" s="381"/>
      <c r="H1010" s="381"/>
      <c r="I1010" s="381"/>
      <c r="J1010" s="381"/>
      <c r="K1010" s="381"/>
      <c r="L1010" s="381"/>
      <c r="M1010" s="381"/>
      <c r="N1010" s="381"/>
      <c r="O1010" s="381"/>
      <c r="P1010" s="381"/>
      <c r="Q1010" s="381"/>
      <c r="R1010" s="381"/>
    </row>
    <row r="1011" spans="1:18">
      <c r="A1011" s="14"/>
      <c r="B1011" s="14"/>
      <c r="C1011" s="381"/>
      <c r="D1011" s="381"/>
      <c r="E1011" s="381"/>
      <c r="F1011" s="381"/>
      <c r="G1011" s="381"/>
      <c r="H1011" s="381"/>
      <c r="I1011" s="381"/>
      <c r="J1011" s="381"/>
      <c r="K1011" s="381"/>
      <c r="L1011" s="381"/>
      <c r="M1011" s="381"/>
      <c r="N1011" s="381"/>
      <c r="O1011" s="381"/>
      <c r="P1011" s="381"/>
      <c r="Q1011" s="381"/>
      <c r="R1011" s="381"/>
    </row>
    <row r="1012" spans="1:18">
      <c r="A1012" s="14"/>
      <c r="B1012" s="14"/>
      <c r="C1012" s="381"/>
      <c r="D1012" s="381"/>
      <c r="E1012" s="381"/>
      <c r="F1012" s="381"/>
      <c r="G1012" s="381"/>
      <c r="H1012" s="381"/>
      <c r="I1012" s="381"/>
      <c r="J1012" s="381"/>
      <c r="K1012" s="381"/>
      <c r="L1012" s="381"/>
      <c r="M1012" s="381"/>
      <c r="N1012" s="381"/>
      <c r="O1012" s="381"/>
      <c r="P1012" s="381"/>
      <c r="Q1012" s="381"/>
      <c r="R1012" s="381"/>
    </row>
    <row r="1013" spans="1:18">
      <c r="A1013" s="14"/>
      <c r="B1013" s="14"/>
      <c r="C1013" s="381"/>
      <c r="D1013" s="381"/>
      <c r="E1013" s="381"/>
      <c r="F1013" s="381"/>
      <c r="G1013" s="381"/>
      <c r="H1013" s="381"/>
      <c r="I1013" s="381"/>
      <c r="J1013" s="381"/>
      <c r="K1013" s="381"/>
      <c r="L1013" s="381"/>
      <c r="M1013" s="381"/>
      <c r="N1013" s="381"/>
      <c r="O1013" s="381"/>
      <c r="P1013" s="381"/>
      <c r="Q1013" s="381"/>
      <c r="R1013" s="381"/>
    </row>
    <row r="1014" spans="1:18">
      <c r="A1014" s="14"/>
      <c r="B1014" s="14"/>
      <c r="C1014" s="381"/>
      <c r="D1014" s="381"/>
      <c r="E1014" s="381"/>
      <c r="F1014" s="381"/>
      <c r="G1014" s="381"/>
      <c r="H1014" s="381"/>
      <c r="I1014" s="381"/>
      <c r="J1014" s="381"/>
      <c r="K1014" s="381"/>
      <c r="L1014" s="381"/>
      <c r="M1014" s="381"/>
      <c r="N1014" s="381"/>
      <c r="O1014" s="381"/>
      <c r="P1014" s="381"/>
      <c r="Q1014" s="381"/>
      <c r="R1014" s="381"/>
    </row>
    <row r="1015" spans="1:18">
      <c r="A1015" s="14"/>
      <c r="B1015" s="14"/>
      <c r="C1015" s="381"/>
      <c r="D1015" s="381"/>
      <c r="E1015" s="381"/>
      <c r="F1015" s="381"/>
      <c r="G1015" s="381"/>
      <c r="H1015" s="381"/>
      <c r="I1015" s="381"/>
      <c r="J1015" s="381"/>
      <c r="K1015" s="381"/>
      <c r="L1015" s="381"/>
      <c r="M1015" s="381"/>
      <c r="N1015" s="381"/>
      <c r="O1015" s="381"/>
      <c r="P1015" s="381"/>
      <c r="Q1015" s="381"/>
      <c r="R1015" s="381"/>
    </row>
    <row r="1016" spans="1:18">
      <c r="A1016" s="14"/>
      <c r="B1016" s="14"/>
      <c r="C1016" s="381"/>
      <c r="D1016" s="381"/>
      <c r="E1016" s="381"/>
      <c r="F1016" s="381"/>
      <c r="G1016" s="381"/>
      <c r="H1016" s="381"/>
      <c r="I1016" s="381"/>
      <c r="J1016" s="381"/>
      <c r="K1016" s="381"/>
      <c r="L1016" s="381"/>
      <c r="M1016" s="381"/>
      <c r="N1016" s="381"/>
      <c r="O1016" s="381"/>
      <c r="P1016" s="381"/>
      <c r="Q1016" s="381"/>
      <c r="R1016" s="381"/>
    </row>
    <row r="1017" spans="1:18">
      <c r="A1017" s="14"/>
      <c r="B1017" s="14"/>
      <c r="C1017" s="381"/>
      <c r="D1017" s="381"/>
      <c r="E1017" s="381"/>
      <c r="F1017" s="381"/>
      <c r="G1017" s="381"/>
      <c r="H1017" s="381"/>
      <c r="I1017" s="381"/>
      <c r="J1017" s="381"/>
      <c r="K1017" s="381"/>
      <c r="L1017" s="381"/>
      <c r="M1017" s="381"/>
      <c r="N1017" s="381"/>
      <c r="O1017" s="381"/>
      <c r="P1017" s="381"/>
      <c r="Q1017" s="381"/>
      <c r="R1017" s="381"/>
    </row>
    <row r="1018" spans="1:18">
      <c r="A1018" s="14"/>
      <c r="B1018" s="14"/>
      <c r="C1018" s="381"/>
      <c r="D1018" s="381"/>
      <c r="E1018" s="381"/>
      <c r="F1018" s="381"/>
      <c r="G1018" s="381"/>
      <c r="H1018" s="381"/>
      <c r="I1018" s="381"/>
      <c r="J1018" s="381"/>
      <c r="K1018" s="381"/>
      <c r="L1018" s="381"/>
      <c r="M1018" s="381"/>
      <c r="N1018" s="381"/>
      <c r="O1018" s="381"/>
      <c r="P1018" s="381"/>
      <c r="Q1018" s="381"/>
      <c r="R1018" s="381"/>
    </row>
    <row r="1019" spans="1:18">
      <c r="A1019" s="14"/>
      <c r="B1019" s="14"/>
      <c r="C1019" s="381"/>
      <c r="D1019" s="381"/>
      <c r="E1019" s="381"/>
      <c r="F1019" s="381"/>
      <c r="G1019" s="381"/>
      <c r="H1019" s="381"/>
      <c r="I1019" s="381"/>
      <c r="J1019" s="381"/>
      <c r="K1019" s="381"/>
      <c r="L1019" s="381"/>
      <c r="M1019" s="381"/>
      <c r="N1019" s="381"/>
      <c r="O1019" s="381"/>
      <c r="P1019" s="381"/>
      <c r="Q1019" s="381"/>
      <c r="R1019" s="381"/>
    </row>
    <row r="1020" spans="1:18">
      <c r="A1020" s="14"/>
      <c r="B1020" s="14"/>
      <c r="C1020" s="381"/>
      <c r="D1020" s="381"/>
      <c r="E1020" s="381"/>
      <c r="F1020" s="381"/>
      <c r="G1020" s="381"/>
      <c r="H1020" s="381"/>
      <c r="I1020" s="381"/>
      <c r="J1020" s="381"/>
      <c r="K1020" s="381"/>
      <c r="L1020" s="381"/>
      <c r="M1020" s="381"/>
      <c r="N1020" s="381"/>
      <c r="O1020" s="381"/>
      <c r="P1020" s="381"/>
      <c r="Q1020" s="381"/>
      <c r="R1020" s="381"/>
    </row>
    <row r="1021" spans="1:18">
      <c r="A1021" s="14"/>
      <c r="B1021" s="14"/>
      <c r="C1021" s="381"/>
      <c r="D1021" s="381"/>
      <c r="E1021" s="381"/>
      <c r="F1021" s="381"/>
      <c r="G1021" s="381"/>
      <c r="H1021" s="381"/>
      <c r="I1021" s="381"/>
      <c r="J1021" s="381"/>
      <c r="K1021" s="381"/>
      <c r="L1021" s="381"/>
      <c r="M1021" s="381"/>
      <c r="N1021" s="381"/>
      <c r="O1021" s="381"/>
      <c r="P1021" s="381"/>
      <c r="Q1021" s="381"/>
      <c r="R1021" s="381"/>
    </row>
    <row r="1022" spans="1:18">
      <c r="A1022" s="14"/>
      <c r="B1022" s="14"/>
      <c r="C1022" s="381"/>
      <c r="D1022" s="381"/>
      <c r="E1022" s="381"/>
      <c r="F1022" s="381"/>
      <c r="G1022" s="381"/>
      <c r="H1022" s="381"/>
      <c r="I1022" s="381"/>
      <c r="J1022" s="381"/>
      <c r="K1022" s="381"/>
      <c r="L1022" s="381"/>
      <c r="M1022" s="381"/>
      <c r="N1022" s="381"/>
      <c r="O1022" s="381"/>
      <c r="P1022" s="381"/>
      <c r="Q1022" s="381"/>
      <c r="R1022" s="381"/>
    </row>
    <row r="1023" spans="1:18">
      <c r="A1023" s="14"/>
      <c r="B1023" s="14"/>
      <c r="C1023" s="381"/>
      <c r="D1023" s="381"/>
      <c r="E1023" s="381"/>
      <c r="F1023" s="381"/>
      <c r="G1023" s="381"/>
      <c r="H1023" s="381"/>
      <c r="I1023" s="381"/>
      <c r="J1023" s="381"/>
      <c r="K1023" s="381"/>
      <c r="L1023" s="381"/>
      <c r="M1023" s="381"/>
      <c r="N1023" s="381"/>
      <c r="O1023" s="381"/>
      <c r="P1023" s="381"/>
      <c r="Q1023" s="381"/>
      <c r="R1023" s="381"/>
    </row>
    <row r="1024" spans="1:18">
      <c r="A1024" s="14"/>
      <c r="B1024" s="14"/>
      <c r="C1024" s="381"/>
      <c r="D1024" s="381"/>
      <c r="E1024" s="381"/>
      <c r="F1024" s="381"/>
      <c r="G1024" s="381"/>
      <c r="H1024" s="381"/>
      <c r="I1024" s="381"/>
      <c r="J1024" s="381"/>
      <c r="K1024" s="381"/>
      <c r="L1024" s="381"/>
      <c r="M1024" s="381"/>
      <c r="N1024" s="381"/>
      <c r="O1024" s="381"/>
      <c r="P1024" s="381"/>
      <c r="Q1024" s="381"/>
      <c r="R1024" s="381"/>
    </row>
    <row r="1025" spans="1:18">
      <c r="A1025" s="14"/>
      <c r="B1025" s="14"/>
      <c r="C1025" s="381"/>
      <c r="D1025" s="381"/>
      <c r="E1025" s="381"/>
      <c r="F1025" s="381"/>
      <c r="G1025" s="381"/>
      <c r="H1025" s="381"/>
      <c r="I1025" s="381"/>
      <c r="J1025" s="381"/>
      <c r="K1025" s="381"/>
      <c r="L1025" s="381"/>
      <c r="M1025" s="381"/>
      <c r="N1025" s="381"/>
      <c r="O1025" s="381"/>
      <c r="P1025" s="381"/>
      <c r="Q1025" s="381"/>
      <c r="R1025" s="381"/>
    </row>
    <row r="1026" spans="1:18">
      <c r="A1026" s="14"/>
      <c r="B1026" s="14"/>
      <c r="C1026" s="381"/>
      <c r="D1026" s="381"/>
      <c r="E1026" s="381"/>
      <c r="F1026" s="381"/>
      <c r="G1026" s="381"/>
      <c r="H1026" s="381"/>
      <c r="I1026" s="381"/>
      <c r="J1026" s="381"/>
      <c r="K1026" s="381"/>
      <c r="L1026" s="381"/>
      <c r="M1026" s="381"/>
      <c r="N1026" s="381"/>
      <c r="O1026" s="381"/>
      <c r="P1026" s="381"/>
      <c r="Q1026" s="381"/>
      <c r="R1026" s="381"/>
    </row>
    <row r="1027" spans="1:18">
      <c r="A1027" s="14"/>
      <c r="B1027" s="14"/>
      <c r="C1027" s="381"/>
      <c r="D1027" s="381"/>
      <c r="E1027" s="381"/>
      <c r="F1027" s="381"/>
      <c r="G1027" s="381"/>
      <c r="H1027" s="381"/>
      <c r="I1027" s="381"/>
      <c r="J1027" s="381"/>
      <c r="K1027" s="381"/>
      <c r="L1027" s="381"/>
      <c r="M1027" s="381"/>
      <c r="N1027" s="381"/>
      <c r="O1027" s="381"/>
      <c r="P1027" s="381"/>
      <c r="Q1027" s="381"/>
      <c r="R1027" s="381"/>
    </row>
    <row r="1028" spans="1:18">
      <c r="A1028" s="14"/>
      <c r="B1028" s="14"/>
      <c r="C1028" s="381"/>
      <c r="D1028" s="381"/>
      <c r="E1028" s="381"/>
      <c r="F1028" s="381"/>
      <c r="G1028" s="381"/>
      <c r="H1028" s="381"/>
      <c r="I1028" s="381"/>
      <c r="J1028" s="381"/>
      <c r="K1028" s="381"/>
      <c r="L1028" s="381"/>
      <c r="M1028" s="381"/>
      <c r="N1028" s="381"/>
      <c r="O1028" s="381"/>
      <c r="P1028" s="381"/>
      <c r="Q1028" s="381"/>
      <c r="R1028" s="381"/>
    </row>
    <row r="1029" spans="1:18">
      <c r="A1029" s="14"/>
      <c r="B1029" s="14"/>
      <c r="C1029" s="381"/>
      <c r="D1029" s="381"/>
      <c r="E1029" s="381"/>
      <c r="F1029" s="381"/>
      <c r="G1029" s="381"/>
      <c r="H1029" s="381"/>
      <c r="I1029" s="381"/>
      <c r="J1029" s="381"/>
      <c r="K1029" s="381"/>
      <c r="L1029" s="381"/>
      <c r="M1029" s="381"/>
      <c r="N1029" s="381"/>
      <c r="O1029" s="381"/>
      <c r="P1029" s="381"/>
      <c r="Q1029" s="381"/>
      <c r="R1029" s="381"/>
    </row>
    <row r="1030" spans="1:18">
      <c r="A1030" s="14"/>
      <c r="B1030" s="14"/>
      <c r="C1030" s="381"/>
      <c r="D1030" s="381"/>
      <c r="E1030" s="381"/>
      <c r="F1030" s="381"/>
      <c r="G1030" s="381"/>
      <c r="H1030" s="381"/>
      <c r="I1030" s="381"/>
      <c r="J1030" s="381"/>
      <c r="K1030" s="381"/>
      <c r="L1030" s="381"/>
      <c r="M1030" s="381"/>
      <c r="N1030" s="381"/>
      <c r="O1030" s="381"/>
      <c r="P1030" s="381"/>
      <c r="Q1030" s="381"/>
      <c r="R1030" s="381"/>
    </row>
    <row r="1031" spans="1:18">
      <c r="A1031" s="14"/>
      <c r="B1031" s="14"/>
      <c r="C1031" s="381"/>
      <c r="D1031" s="381"/>
      <c r="E1031" s="381"/>
      <c r="F1031" s="381"/>
      <c r="G1031" s="381"/>
      <c r="H1031" s="381"/>
      <c r="I1031" s="381"/>
      <c r="J1031" s="381"/>
      <c r="K1031" s="381"/>
      <c r="L1031" s="381"/>
      <c r="M1031" s="381"/>
      <c r="N1031" s="381"/>
      <c r="O1031" s="381"/>
      <c r="P1031" s="381"/>
      <c r="Q1031" s="381"/>
      <c r="R1031" s="381"/>
    </row>
    <row r="1032" spans="1:18">
      <c r="A1032" s="14"/>
      <c r="B1032" s="14"/>
      <c r="C1032" s="381"/>
      <c r="D1032" s="381"/>
      <c r="E1032" s="381"/>
      <c r="F1032" s="381"/>
      <c r="G1032" s="381"/>
      <c r="H1032" s="381"/>
      <c r="I1032" s="381"/>
      <c r="J1032" s="381"/>
      <c r="K1032" s="381"/>
      <c r="L1032" s="381"/>
      <c r="M1032" s="381"/>
      <c r="N1032" s="381"/>
      <c r="O1032" s="381"/>
      <c r="P1032" s="381"/>
      <c r="Q1032" s="381"/>
      <c r="R1032" s="381"/>
    </row>
    <row r="1033" spans="1:18">
      <c r="A1033" s="14"/>
      <c r="B1033" s="14"/>
      <c r="C1033" s="381"/>
      <c r="D1033" s="381"/>
      <c r="E1033" s="381"/>
      <c r="F1033" s="381"/>
      <c r="G1033" s="381"/>
      <c r="H1033" s="381"/>
      <c r="I1033" s="381"/>
      <c r="J1033" s="381"/>
      <c r="K1033" s="381"/>
      <c r="L1033" s="381"/>
      <c r="M1033" s="381"/>
      <c r="N1033" s="381"/>
      <c r="O1033" s="381"/>
      <c r="P1033" s="381"/>
      <c r="Q1033" s="381"/>
      <c r="R1033" s="381"/>
    </row>
    <row r="1034" spans="1:18">
      <c r="A1034" s="14"/>
      <c r="B1034" s="14"/>
      <c r="C1034" s="381"/>
      <c r="D1034" s="381"/>
      <c r="E1034" s="381"/>
      <c r="F1034" s="381"/>
      <c r="G1034" s="381"/>
      <c r="H1034" s="381"/>
      <c r="I1034" s="381"/>
      <c r="J1034" s="381"/>
      <c r="K1034" s="381"/>
      <c r="L1034" s="381"/>
      <c r="M1034" s="381"/>
      <c r="N1034" s="381"/>
      <c r="O1034" s="381"/>
      <c r="P1034" s="381"/>
      <c r="Q1034" s="381"/>
      <c r="R1034" s="381"/>
    </row>
    <row r="1035" spans="1:18">
      <c r="A1035" s="14"/>
      <c r="B1035" s="14"/>
      <c r="C1035" s="381"/>
      <c r="D1035" s="381"/>
      <c r="E1035" s="381"/>
      <c r="F1035" s="381"/>
      <c r="G1035" s="381"/>
      <c r="H1035" s="381"/>
      <c r="I1035" s="381"/>
      <c r="J1035" s="381"/>
      <c r="K1035" s="381"/>
      <c r="L1035" s="381"/>
      <c r="M1035" s="381"/>
      <c r="N1035" s="381"/>
      <c r="O1035" s="381"/>
      <c r="P1035" s="381"/>
      <c r="Q1035" s="381"/>
      <c r="R1035" s="381"/>
    </row>
    <row r="1036" spans="1:18">
      <c r="A1036" s="14"/>
      <c r="B1036" s="14"/>
      <c r="C1036" s="381"/>
      <c r="D1036" s="381"/>
      <c r="E1036" s="381"/>
      <c r="F1036" s="381"/>
      <c r="G1036" s="381"/>
      <c r="H1036" s="381"/>
      <c r="I1036" s="381"/>
      <c r="J1036" s="381"/>
      <c r="K1036" s="381"/>
      <c r="L1036" s="381"/>
      <c r="M1036" s="381"/>
      <c r="N1036" s="381"/>
      <c r="O1036" s="381"/>
      <c r="P1036" s="381"/>
      <c r="Q1036" s="381"/>
      <c r="R1036" s="381"/>
    </row>
    <row r="1037" spans="1:18">
      <c r="A1037" s="14"/>
      <c r="B1037" s="14"/>
      <c r="C1037" s="381"/>
      <c r="D1037" s="381"/>
      <c r="E1037" s="381"/>
      <c r="F1037" s="381"/>
      <c r="G1037" s="381"/>
      <c r="H1037" s="381"/>
      <c r="I1037" s="381"/>
      <c r="J1037" s="381"/>
      <c r="K1037" s="381"/>
      <c r="L1037" s="381"/>
      <c r="M1037" s="381"/>
      <c r="N1037" s="381"/>
      <c r="O1037" s="381"/>
      <c r="P1037" s="381"/>
      <c r="Q1037" s="381"/>
      <c r="R1037" s="381"/>
    </row>
    <row r="1038" spans="1:18">
      <c r="A1038" s="14"/>
      <c r="B1038" s="14"/>
      <c r="C1038" s="381"/>
      <c r="D1038" s="381"/>
      <c r="E1038" s="381"/>
      <c r="F1038" s="381"/>
      <c r="G1038" s="381"/>
      <c r="H1038" s="381"/>
      <c r="I1038" s="381"/>
      <c r="J1038" s="381"/>
      <c r="K1038" s="381"/>
      <c r="L1038" s="381"/>
      <c r="M1038" s="381"/>
      <c r="N1038" s="381"/>
      <c r="O1038" s="381"/>
      <c r="P1038" s="381"/>
      <c r="Q1038" s="381"/>
      <c r="R1038" s="381"/>
    </row>
    <row r="1039" spans="1:18">
      <c r="A1039" s="14"/>
      <c r="B1039" s="14"/>
      <c r="C1039" s="381"/>
      <c r="D1039" s="381"/>
      <c r="E1039" s="381"/>
      <c r="F1039" s="381"/>
      <c r="G1039" s="381"/>
      <c r="H1039" s="381"/>
      <c r="I1039" s="381"/>
      <c r="J1039" s="381"/>
      <c r="K1039" s="381"/>
      <c r="L1039" s="381"/>
      <c r="M1039" s="381"/>
      <c r="N1039" s="381"/>
      <c r="O1039" s="381"/>
      <c r="P1039" s="381"/>
      <c r="Q1039" s="381"/>
      <c r="R1039" s="381"/>
    </row>
    <row r="1040" spans="1:18">
      <c r="A1040" s="14"/>
      <c r="B1040" s="14"/>
      <c r="C1040" s="381"/>
      <c r="D1040" s="381"/>
      <c r="E1040" s="381"/>
      <c r="F1040" s="381"/>
      <c r="G1040" s="381"/>
      <c r="H1040" s="381"/>
      <c r="I1040" s="381"/>
      <c r="J1040" s="381"/>
      <c r="K1040" s="381"/>
      <c r="L1040" s="381"/>
      <c r="M1040" s="381"/>
      <c r="N1040" s="381"/>
      <c r="O1040" s="381"/>
      <c r="P1040" s="381"/>
      <c r="Q1040" s="381"/>
      <c r="R1040" s="381"/>
    </row>
    <row r="1041" spans="1:18">
      <c r="A1041" s="14"/>
      <c r="B1041" s="14"/>
      <c r="C1041" s="381"/>
      <c r="D1041" s="381"/>
      <c r="E1041" s="381"/>
      <c r="F1041" s="381"/>
      <c r="G1041" s="381"/>
      <c r="H1041" s="381"/>
      <c r="I1041" s="381"/>
      <c r="J1041" s="381"/>
      <c r="K1041" s="381"/>
      <c r="L1041" s="381"/>
      <c r="M1041" s="381"/>
      <c r="N1041" s="381"/>
      <c r="O1041" s="381"/>
      <c r="P1041" s="381"/>
      <c r="Q1041" s="381"/>
      <c r="R1041" s="381"/>
    </row>
    <row r="1042" spans="1:18">
      <c r="A1042" s="14"/>
      <c r="B1042" s="14"/>
      <c r="C1042" s="381"/>
      <c r="D1042" s="381"/>
      <c r="E1042" s="381"/>
      <c r="F1042" s="381"/>
      <c r="G1042" s="381"/>
      <c r="H1042" s="381"/>
      <c r="I1042" s="381"/>
      <c r="J1042" s="381"/>
      <c r="K1042" s="381"/>
      <c r="L1042" s="381"/>
      <c r="M1042" s="381"/>
      <c r="N1042" s="381"/>
      <c r="O1042" s="381"/>
      <c r="P1042" s="381"/>
      <c r="Q1042" s="381"/>
      <c r="R1042" s="381"/>
    </row>
    <row r="1043" spans="1:18">
      <c r="A1043" s="14"/>
      <c r="B1043" s="14"/>
      <c r="C1043" s="381"/>
      <c r="D1043" s="381"/>
      <c r="E1043" s="381"/>
      <c r="F1043" s="381"/>
      <c r="G1043" s="381"/>
      <c r="H1043" s="381"/>
      <c r="I1043" s="381"/>
      <c r="J1043" s="381"/>
      <c r="K1043" s="381"/>
      <c r="L1043" s="381"/>
      <c r="M1043" s="381"/>
      <c r="N1043" s="381"/>
      <c r="O1043" s="381"/>
      <c r="P1043" s="381"/>
      <c r="Q1043" s="381"/>
      <c r="R1043" s="381"/>
    </row>
    <row r="1044" spans="1:18">
      <c r="A1044" s="14"/>
      <c r="B1044" s="14"/>
      <c r="C1044" s="381"/>
      <c r="D1044" s="381"/>
      <c r="E1044" s="381"/>
      <c r="F1044" s="381"/>
      <c r="G1044" s="381"/>
      <c r="H1044" s="381"/>
      <c r="I1044" s="381"/>
      <c r="J1044" s="381"/>
      <c r="K1044" s="381"/>
      <c r="L1044" s="381"/>
      <c r="M1044" s="381"/>
      <c r="N1044" s="381"/>
      <c r="O1044" s="381"/>
      <c r="P1044" s="381"/>
      <c r="Q1044" s="381"/>
      <c r="R1044" s="381"/>
    </row>
    <row r="1045" spans="1:18">
      <c r="A1045" s="14"/>
      <c r="B1045" s="14"/>
      <c r="C1045" s="381"/>
      <c r="D1045" s="381"/>
      <c r="E1045" s="381"/>
      <c r="F1045" s="381"/>
      <c r="G1045" s="381"/>
      <c r="H1045" s="381"/>
      <c r="I1045" s="381"/>
      <c r="J1045" s="381"/>
      <c r="K1045" s="381"/>
      <c r="L1045" s="381"/>
      <c r="M1045" s="381"/>
      <c r="N1045" s="381"/>
      <c r="O1045" s="381"/>
      <c r="P1045" s="381"/>
      <c r="Q1045" s="381"/>
      <c r="R1045" s="381"/>
    </row>
    <row r="1046" spans="1:18">
      <c r="A1046" s="14"/>
      <c r="B1046" s="14"/>
      <c r="C1046" s="381"/>
      <c r="D1046" s="381"/>
      <c r="E1046" s="381"/>
      <c r="F1046" s="381"/>
      <c r="G1046" s="381"/>
      <c r="H1046" s="381"/>
      <c r="I1046" s="381"/>
      <c r="J1046" s="381"/>
      <c r="K1046" s="381"/>
      <c r="L1046" s="381"/>
      <c r="M1046" s="381"/>
      <c r="N1046" s="381"/>
      <c r="O1046" s="381"/>
      <c r="P1046" s="381"/>
      <c r="Q1046" s="381"/>
      <c r="R1046" s="381"/>
    </row>
    <row r="1047" spans="1:18">
      <c r="A1047" s="14"/>
      <c r="B1047" s="14"/>
      <c r="C1047" s="381"/>
      <c r="D1047" s="381"/>
      <c r="E1047" s="381"/>
      <c r="F1047" s="381"/>
      <c r="G1047" s="381"/>
      <c r="H1047" s="381"/>
      <c r="I1047" s="381"/>
      <c r="J1047" s="381"/>
      <c r="K1047" s="381"/>
      <c r="L1047" s="381"/>
      <c r="M1047" s="381"/>
      <c r="N1047" s="381"/>
      <c r="O1047" s="381"/>
      <c r="P1047" s="381"/>
      <c r="Q1047" s="381"/>
      <c r="R1047" s="381"/>
    </row>
    <row r="1048" spans="1:18">
      <c r="A1048" s="14"/>
      <c r="B1048" s="14"/>
      <c r="C1048" s="381"/>
      <c r="D1048" s="381"/>
      <c r="E1048" s="381"/>
      <c r="F1048" s="381"/>
      <c r="G1048" s="381"/>
      <c r="H1048" s="381"/>
      <c r="I1048" s="381"/>
      <c r="J1048" s="381"/>
      <c r="K1048" s="381"/>
      <c r="L1048" s="381"/>
      <c r="M1048" s="381"/>
      <c r="N1048" s="381"/>
      <c r="O1048" s="381"/>
      <c r="P1048" s="381"/>
      <c r="Q1048" s="381"/>
      <c r="R1048" s="381"/>
    </row>
    <row r="1049" spans="1:18">
      <c r="A1049" s="14"/>
      <c r="B1049" s="14"/>
      <c r="C1049" s="381"/>
      <c r="D1049" s="381"/>
      <c r="E1049" s="381"/>
      <c r="F1049" s="381"/>
      <c r="G1049" s="381"/>
      <c r="H1049" s="381"/>
      <c r="I1049" s="381"/>
      <c r="J1049" s="381"/>
      <c r="K1049" s="381"/>
      <c r="L1049" s="381"/>
      <c r="M1049" s="381"/>
      <c r="N1049" s="381"/>
      <c r="O1049" s="381"/>
      <c r="P1049" s="381"/>
      <c r="Q1049" s="381"/>
      <c r="R1049" s="381"/>
    </row>
    <row r="1050" spans="1:18">
      <c r="A1050" s="14"/>
      <c r="B1050" s="14"/>
      <c r="C1050" s="381"/>
      <c r="D1050" s="381"/>
      <c r="E1050" s="381"/>
      <c r="F1050" s="381"/>
      <c r="G1050" s="381"/>
      <c r="H1050" s="381"/>
      <c r="I1050" s="381"/>
      <c r="J1050" s="381"/>
      <c r="K1050" s="381"/>
      <c r="L1050" s="381"/>
      <c r="M1050" s="381"/>
      <c r="N1050" s="381"/>
      <c r="O1050" s="381"/>
      <c r="P1050" s="381"/>
      <c r="Q1050" s="381"/>
      <c r="R1050" s="381"/>
    </row>
    <row r="1051" spans="1:18">
      <c r="A1051" s="14"/>
      <c r="B1051" s="14"/>
      <c r="C1051" s="381"/>
      <c r="D1051" s="381"/>
      <c r="E1051" s="381"/>
      <c r="F1051" s="381"/>
      <c r="G1051" s="381"/>
      <c r="H1051" s="381"/>
      <c r="I1051" s="381"/>
      <c r="J1051" s="381"/>
      <c r="K1051" s="381"/>
      <c r="L1051" s="381"/>
      <c r="M1051" s="381"/>
      <c r="N1051" s="381"/>
      <c r="O1051" s="381"/>
      <c r="P1051" s="381"/>
      <c r="Q1051" s="381"/>
      <c r="R1051" s="381"/>
    </row>
    <row r="1052" spans="1:18">
      <c r="A1052" s="14"/>
      <c r="B1052" s="14"/>
      <c r="C1052" s="381"/>
      <c r="D1052" s="381"/>
      <c r="E1052" s="381"/>
      <c r="F1052" s="381"/>
      <c r="G1052" s="381"/>
      <c r="H1052" s="381"/>
      <c r="I1052" s="381"/>
      <c r="J1052" s="381"/>
      <c r="K1052" s="381"/>
      <c r="L1052" s="381"/>
      <c r="M1052" s="381"/>
      <c r="N1052" s="381"/>
      <c r="O1052" s="381"/>
      <c r="P1052" s="381"/>
      <c r="Q1052" s="381"/>
      <c r="R1052" s="381"/>
    </row>
    <row r="1053" spans="1:18">
      <c r="A1053" s="14"/>
      <c r="B1053" s="14"/>
      <c r="C1053" s="381"/>
      <c r="D1053" s="381"/>
      <c r="E1053" s="381"/>
      <c r="F1053" s="381"/>
      <c r="G1053" s="381"/>
      <c r="H1053" s="381"/>
      <c r="I1053" s="381"/>
      <c r="J1053" s="381"/>
      <c r="K1053" s="381"/>
      <c r="L1053" s="381"/>
      <c r="M1053" s="381"/>
      <c r="N1053" s="381"/>
      <c r="O1053" s="381"/>
      <c r="P1053" s="381"/>
      <c r="Q1053" s="381"/>
      <c r="R1053" s="381"/>
    </row>
    <row r="1054" spans="1:18">
      <c r="A1054" s="14"/>
      <c r="B1054" s="14"/>
      <c r="C1054" s="381"/>
      <c r="D1054" s="381"/>
      <c r="E1054" s="381"/>
      <c r="F1054" s="381"/>
      <c r="G1054" s="381"/>
      <c r="H1054" s="381"/>
      <c r="I1054" s="381"/>
      <c r="J1054" s="381"/>
      <c r="K1054" s="381"/>
      <c r="L1054" s="381"/>
      <c r="M1054" s="381"/>
      <c r="N1054" s="381"/>
      <c r="O1054" s="381"/>
      <c r="P1054" s="381"/>
      <c r="Q1054" s="381"/>
      <c r="R1054" s="381"/>
    </row>
    <row r="1055" spans="1:18">
      <c r="A1055" s="14"/>
      <c r="B1055" s="14"/>
      <c r="C1055" s="381"/>
      <c r="D1055" s="381"/>
      <c r="E1055" s="381"/>
      <c r="F1055" s="381"/>
      <c r="G1055" s="381"/>
      <c r="H1055" s="381"/>
      <c r="I1055" s="381"/>
      <c r="J1055" s="381"/>
      <c r="K1055" s="381"/>
      <c r="L1055" s="381"/>
      <c r="M1055" s="381"/>
      <c r="N1055" s="381"/>
      <c r="O1055" s="381"/>
      <c r="P1055" s="381"/>
      <c r="Q1055" s="381"/>
      <c r="R1055" s="381"/>
    </row>
    <row r="1056" spans="1:18">
      <c r="A1056" s="14"/>
      <c r="B1056" s="14"/>
      <c r="C1056" s="381"/>
      <c r="D1056" s="381"/>
      <c r="E1056" s="381"/>
      <c r="F1056" s="381"/>
      <c r="G1056" s="381"/>
      <c r="H1056" s="381"/>
      <c r="I1056" s="381"/>
      <c r="J1056" s="381"/>
      <c r="K1056" s="381"/>
      <c r="L1056" s="381"/>
      <c r="M1056" s="381"/>
      <c r="N1056" s="381"/>
      <c r="O1056" s="381"/>
      <c r="P1056" s="381"/>
      <c r="Q1056" s="381"/>
      <c r="R1056" s="381"/>
    </row>
    <row r="1057" spans="1:18">
      <c r="A1057" s="14"/>
      <c r="B1057" s="14"/>
      <c r="C1057" s="381"/>
      <c r="D1057" s="381"/>
      <c r="E1057" s="381"/>
      <c r="F1057" s="381"/>
      <c r="G1057" s="381"/>
      <c r="H1057" s="381"/>
      <c r="I1057" s="381"/>
      <c r="J1057" s="381"/>
      <c r="K1057" s="381"/>
      <c r="L1057" s="381"/>
      <c r="M1057" s="381"/>
      <c r="N1057" s="381"/>
      <c r="O1057" s="381"/>
      <c r="P1057" s="381"/>
      <c r="Q1057" s="381"/>
      <c r="R1057" s="381"/>
    </row>
    <row r="1058" spans="1:18">
      <c r="A1058" s="14"/>
      <c r="B1058" s="14"/>
      <c r="C1058" s="381"/>
      <c r="D1058" s="381"/>
      <c r="E1058" s="381"/>
      <c r="F1058" s="381"/>
      <c r="G1058" s="381"/>
      <c r="H1058" s="381"/>
      <c r="I1058" s="381"/>
      <c r="J1058" s="381"/>
      <c r="K1058" s="381"/>
      <c r="L1058" s="381"/>
      <c r="M1058" s="381"/>
      <c r="N1058" s="381"/>
      <c r="O1058" s="381"/>
      <c r="P1058" s="381"/>
      <c r="Q1058" s="381"/>
      <c r="R1058" s="381"/>
    </row>
    <row r="1059" spans="1:18">
      <c r="A1059" s="14"/>
      <c r="B1059" s="14"/>
      <c r="C1059" s="381"/>
      <c r="D1059" s="381"/>
      <c r="E1059" s="381"/>
      <c r="F1059" s="381"/>
      <c r="G1059" s="381"/>
      <c r="H1059" s="381"/>
      <c r="I1059" s="381"/>
      <c r="J1059" s="381"/>
      <c r="K1059" s="381"/>
      <c r="L1059" s="381"/>
      <c r="M1059" s="381"/>
      <c r="N1059" s="381"/>
      <c r="O1059" s="381"/>
      <c r="P1059" s="381"/>
      <c r="Q1059" s="381"/>
      <c r="R1059" s="381"/>
    </row>
    <row r="1060" spans="1:18">
      <c r="A1060" s="14"/>
      <c r="B1060" s="14"/>
      <c r="C1060" s="381"/>
      <c r="D1060" s="381"/>
      <c r="E1060" s="381"/>
      <c r="F1060" s="381"/>
      <c r="G1060" s="381"/>
      <c r="H1060" s="381"/>
      <c r="I1060" s="381"/>
      <c r="J1060" s="381"/>
      <c r="K1060" s="381"/>
      <c r="L1060" s="381"/>
      <c r="M1060" s="381"/>
      <c r="N1060" s="381"/>
      <c r="O1060" s="381"/>
      <c r="P1060" s="381"/>
      <c r="Q1060" s="381"/>
      <c r="R1060" s="381"/>
    </row>
    <row r="1061" spans="1:18">
      <c r="A1061" s="14"/>
      <c r="B1061" s="14"/>
      <c r="C1061" s="381"/>
      <c r="D1061" s="381"/>
      <c r="E1061" s="381"/>
      <c r="F1061" s="381"/>
      <c r="G1061" s="381"/>
      <c r="H1061" s="381"/>
      <c r="I1061" s="381"/>
      <c r="J1061" s="381"/>
      <c r="K1061" s="381"/>
      <c r="L1061" s="381"/>
      <c r="M1061" s="381"/>
      <c r="N1061" s="381"/>
      <c r="O1061" s="381"/>
      <c r="P1061" s="381"/>
      <c r="Q1061" s="381"/>
      <c r="R1061" s="381"/>
    </row>
    <row r="1062" spans="1:18">
      <c r="A1062" s="14"/>
      <c r="B1062" s="14"/>
      <c r="C1062" s="381"/>
      <c r="D1062" s="381"/>
      <c r="E1062" s="381"/>
      <c r="F1062" s="381"/>
      <c r="G1062" s="381"/>
      <c r="H1062" s="381"/>
      <c r="I1062" s="381"/>
      <c r="J1062" s="381"/>
      <c r="K1062" s="381"/>
      <c r="L1062" s="381"/>
      <c r="M1062" s="381"/>
      <c r="N1062" s="381"/>
      <c r="O1062" s="381"/>
      <c r="P1062" s="381"/>
      <c r="Q1062" s="381"/>
      <c r="R1062" s="381"/>
    </row>
    <row r="1063" spans="1:18">
      <c r="A1063" s="14"/>
      <c r="B1063" s="14"/>
      <c r="C1063" s="381"/>
      <c r="D1063" s="381"/>
      <c r="E1063" s="381"/>
      <c r="F1063" s="381"/>
      <c r="G1063" s="381"/>
      <c r="H1063" s="381"/>
      <c r="I1063" s="381"/>
      <c r="J1063" s="381"/>
      <c r="K1063" s="381"/>
      <c r="L1063" s="381"/>
      <c r="M1063" s="381"/>
      <c r="N1063" s="381"/>
      <c r="O1063" s="381"/>
      <c r="P1063" s="381"/>
      <c r="Q1063" s="381"/>
      <c r="R1063" s="381"/>
    </row>
    <row r="1064" spans="1:18">
      <c r="A1064" s="14"/>
      <c r="B1064" s="14"/>
      <c r="C1064" s="381"/>
      <c r="D1064" s="381"/>
      <c r="E1064" s="381"/>
      <c r="F1064" s="381"/>
      <c r="G1064" s="381"/>
      <c r="H1064" s="381"/>
      <c r="I1064" s="381"/>
      <c r="J1064" s="381"/>
      <c r="K1064" s="381"/>
      <c r="L1064" s="381"/>
      <c r="M1064" s="381"/>
      <c r="N1064" s="381"/>
      <c r="O1064" s="381"/>
      <c r="P1064" s="381"/>
      <c r="Q1064" s="381"/>
      <c r="R1064" s="381"/>
    </row>
    <row r="1065" spans="1:18">
      <c r="A1065" s="14"/>
      <c r="B1065" s="14"/>
      <c r="C1065" s="381"/>
      <c r="D1065" s="381"/>
      <c r="E1065" s="381"/>
      <c r="F1065" s="381"/>
      <c r="G1065" s="381"/>
      <c r="H1065" s="381"/>
      <c r="I1065" s="381"/>
      <c r="J1065" s="381"/>
      <c r="K1065" s="381"/>
      <c r="L1065" s="381"/>
      <c r="M1065" s="381"/>
      <c r="N1065" s="381"/>
      <c r="O1065" s="381"/>
      <c r="P1065" s="381"/>
      <c r="Q1065" s="381"/>
      <c r="R1065" s="381"/>
    </row>
    <row r="1066" spans="1:18">
      <c r="A1066" s="14"/>
      <c r="B1066" s="14"/>
      <c r="C1066" s="381"/>
      <c r="D1066" s="381"/>
      <c r="E1066" s="381"/>
      <c r="F1066" s="381"/>
      <c r="G1066" s="381"/>
      <c r="H1066" s="381"/>
      <c r="I1066" s="381"/>
      <c r="J1066" s="381"/>
      <c r="K1066" s="381"/>
      <c r="L1066" s="381"/>
      <c r="M1066" s="381"/>
      <c r="N1066" s="381"/>
      <c r="O1066" s="381"/>
      <c r="P1066" s="381"/>
      <c r="Q1066" s="381"/>
      <c r="R1066" s="381"/>
    </row>
    <row r="1067" spans="1:18">
      <c r="A1067" s="14"/>
      <c r="B1067" s="14"/>
      <c r="C1067" s="381"/>
      <c r="D1067" s="381"/>
      <c r="E1067" s="381"/>
      <c r="F1067" s="381"/>
      <c r="G1067" s="381"/>
      <c r="H1067" s="381"/>
      <c r="I1067" s="381"/>
      <c r="J1067" s="381"/>
      <c r="K1067" s="381"/>
      <c r="L1067" s="381"/>
      <c r="M1067" s="381"/>
      <c r="N1067" s="381"/>
      <c r="O1067" s="381"/>
      <c r="P1067" s="381"/>
      <c r="Q1067" s="381"/>
      <c r="R1067" s="381"/>
    </row>
    <row r="1068" spans="1:18">
      <c r="A1068" s="14"/>
      <c r="B1068" s="14"/>
      <c r="C1068" s="381"/>
      <c r="D1068" s="381"/>
      <c r="E1068" s="381"/>
      <c r="F1068" s="381"/>
      <c r="G1068" s="381"/>
      <c r="H1068" s="381"/>
      <c r="I1068" s="381"/>
      <c r="J1068" s="381"/>
      <c r="K1068" s="381"/>
      <c r="L1068" s="381"/>
      <c r="M1068" s="381"/>
      <c r="N1068" s="381"/>
      <c r="O1068" s="381"/>
      <c r="P1068" s="381"/>
      <c r="Q1068" s="381"/>
      <c r="R1068" s="381"/>
    </row>
    <row r="1069" spans="1:18">
      <c r="A1069" s="14"/>
      <c r="B1069" s="14"/>
      <c r="C1069" s="381"/>
      <c r="D1069" s="381"/>
      <c r="E1069" s="381"/>
      <c r="F1069" s="381"/>
      <c r="G1069" s="381"/>
      <c r="H1069" s="381"/>
      <c r="I1069" s="381"/>
      <c r="J1069" s="381"/>
      <c r="K1069" s="381"/>
      <c r="L1069" s="381"/>
      <c r="M1069" s="381"/>
      <c r="N1069" s="381"/>
      <c r="O1069" s="381"/>
      <c r="P1069" s="381"/>
      <c r="Q1069" s="381"/>
      <c r="R1069" s="381"/>
    </row>
    <row r="1070" spans="1:18">
      <c r="A1070" s="14"/>
      <c r="B1070" s="14"/>
      <c r="C1070" s="381"/>
      <c r="D1070" s="381"/>
      <c r="E1070" s="381"/>
      <c r="F1070" s="381"/>
      <c r="G1070" s="381"/>
      <c r="H1070" s="381"/>
      <c r="I1070" s="381"/>
      <c r="J1070" s="381"/>
      <c r="K1070" s="381"/>
      <c r="L1070" s="381"/>
      <c r="M1070" s="381"/>
      <c r="N1070" s="381"/>
      <c r="O1070" s="381"/>
      <c r="P1070" s="381"/>
      <c r="Q1070" s="381"/>
      <c r="R1070" s="381"/>
    </row>
    <row r="1071" spans="1:18">
      <c r="A1071" s="14"/>
      <c r="B1071" s="14"/>
      <c r="C1071" s="381"/>
      <c r="D1071" s="381"/>
      <c r="E1071" s="381"/>
      <c r="F1071" s="381"/>
      <c r="G1071" s="381"/>
      <c r="H1071" s="381"/>
      <c r="I1071" s="381"/>
      <c r="J1071" s="381"/>
      <c r="K1071" s="381"/>
      <c r="L1071" s="381"/>
      <c r="M1071" s="381"/>
      <c r="N1071" s="381"/>
      <c r="O1071" s="381"/>
      <c r="P1071" s="381"/>
      <c r="Q1071" s="381"/>
      <c r="R1071" s="381"/>
    </row>
    <row r="1072" spans="1:18">
      <c r="A1072" s="14"/>
      <c r="B1072" s="14"/>
      <c r="C1072" s="381"/>
      <c r="D1072" s="381"/>
      <c r="E1072" s="381"/>
      <c r="F1072" s="381"/>
      <c r="G1072" s="381"/>
      <c r="H1072" s="381"/>
      <c r="I1072" s="381"/>
      <c r="J1072" s="381"/>
      <c r="K1072" s="381"/>
      <c r="L1072" s="381"/>
      <c r="M1072" s="381"/>
      <c r="N1072" s="381"/>
      <c r="O1072" s="381"/>
      <c r="P1072" s="381"/>
      <c r="Q1072" s="381"/>
      <c r="R1072" s="381"/>
    </row>
    <row r="1073" spans="1:18">
      <c r="A1073" s="14"/>
      <c r="B1073" s="14"/>
      <c r="C1073" s="381"/>
      <c r="D1073" s="381"/>
      <c r="E1073" s="381"/>
      <c r="F1073" s="381"/>
      <c r="G1073" s="381"/>
      <c r="H1073" s="381"/>
      <c r="I1073" s="381"/>
      <c r="J1073" s="381"/>
      <c r="K1073" s="381"/>
      <c r="L1073" s="381"/>
      <c r="M1073" s="381"/>
      <c r="N1073" s="381"/>
      <c r="O1073" s="381"/>
      <c r="P1073" s="381"/>
      <c r="Q1073" s="381"/>
      <c r="R1073" s="381"/>
    </row>
    <row r="1074" spans="1:18">
      <c r="A1074" s="14"/>
      <c r="B1074" s="14"/>
      <c r="C1074" s="381"/>
      <c r="D1074" s="381"/>
      <c r="E1074" s="381"/>
      <c r="F1074" s="381"/>
      <c r="G1074" s="381"/>
      <c r="H1074" s="381"/>
      <c r="I1074" s="381"/>
      <c r="J1074" s="381"/>
      <c r="K1074" s="381"/>
      <c r="L1074" s="381"/>
      <c r="M1074" s="381"/>
      <c r="N1074" s="381"/>
      <c r="O1074" s="381"/>
      <c r="P1074" s="381"/>
      <c r="Q1074" s="381"/>
      <c r="R1074" s="381"/>
    </row>
    <row r="1075" spans="1:18">
      <c r="A1075" s="14"/>
      <c r="B1075" s="14"/>
      <c r="C1075" s="381"/>
      <c r="D1075" s="381"/>
      <c r="E1075" s="381"/>
      <c r="F1075" s="381"/>
      <c r="G1075" s="381"/>
      <c r="H1075" s="381"/>
      <c r="I1075" s="381"/>
      <c r="J1075" s="381"/>
      <c r="K1075" s="381"/>
      <c r="L1075" s="381"/>
      <c r="M1075" s="381"/>
      <c r="N1075" s="381"/>
      <c r="O1075" s="381"/>
      <c r="P1075" s="381"/>
      <c r="Q1075" s="381"/>
      <c r="R1075" s="381"/>
    </row>
    <row r="1076" spans="1:18">
      <c r="A1076" s="14"/>
      <c r="B1076" s="14"/>
      <c r="C1076" s="381"/>
      <c r="D1076" s="381"/>
      <c r="E1076" s="381"/>
      <c r="F1076" s="381"/>
      <c r="G1076" s="381"/>
      <c r="H1076" s="381"/>
      <c r="I1076" s="381"/>
      <c r="J1076" s="381"/>
      <c r="K1076" s="381"/>
      <c r="L1076" s="381"/>
      <c r="M1076" s="381"/>
      <c r="N1076" s="381"/>
      <c r="O1076" s="381"/>
      <c r="P1076" s="381"/>
      <c r="Q1076" s="381"/>
      <c r="R1076" s="381"/>
    </row>
    <row r="1077" spans="1:18">
      <c r="A1077" s="14"/>
      <c r="B1077" s="14"/>
      <c r="C1077" s="381"/>
      <c r="D1077" s="381"/>
      <c r="E1077" s="381"/>
      <c r="F1077" s="381"/>
      <c r="G1077" s="381"/>
      <c r="H1077" s="381"/>
      <c r="I1077" s="381"/>
      <c r="J1077" s="381"/>
      <c r="K1077" s="381"/>
      <c r="L1077" s="381"/>
      <c r="M1077" s="381"/>
      <c r="N1077" s="381"/>
      <c r="O1077" s="381"/>
      <c r="P1077" s="381"/>
      <c r="Q1077" s="381"/>
      <c r="R1077" s="381"/>
    </row>
    <row r="1078" spans="1:18">
      <c r="A1078" s="14"/>
      <c r="B1078" s="14"/>
      <c r="C1078" s="381"/>
      <c r="D1078" s="381"/>
      <c r="E1078" s="381"/>
      <c r="F1078" s="381"/>
      <c r="G1078" s="381"/>
      <c r="H1078" s="381"/>
      <c r="I1078" s="381"/>
      <c r="J1078" s="381"/>
      <c r="K1078" s="381"/>
      <c r="L1078" s="381"/>
      <c r="M1078" s="381"/>
      <c r="N1078" s="381"/>
      <c r="O1078" s="381"/>
      <c r="P1078" s="381"/>
      <c r="Q1078" s="381"/>
      <c r="R1078" s="381"/>
    </row>
    <row r="1079" spans="1:18">
      <c r="A1079" s="14"/>
      <c r="B1079" s="14"/>
      <c r="C1079" s="381"/>
      <c r="D1079" s="381"/>
      <c r="E1079" s="381"/>
      <c r="F1079" s="381"/>
      <c r="G1079" s="381"/>
      <c r="H1079" s="381"/>
      <c r="I1079" s="381"/>
      <c r="J1079" s="381"/>
      <c r="K1079" s="381"/>
      <c r="L1079" s="381"/>
      <c r="M1079" s="381"/>
      <c r="N1079" s="381"/>
      <c r="O1079" s="381"/>
      <c r="P1079" s="381"/>
      <c r="Q1079" s="381"/>
      <c r="R1079" s="381"/>
    </row>
    <row r="1080" spans="1:18">
      <c r="A1080" s="14"/>
      <c r="B1080" s="14"/>
      <c r="C1080" s="381"/>
      <c r="D1080" s="381"/>
      <c r="E1080" s="381"/>
      <c r="F1080" s="381"/>
      <c r="G1080" s="381"/>
      <c r="H1080" s="381"/>
      <c r="I1080" s="381"/>
      <c r="J1080" s="381"/>
      <c r="K1080" s="381"/>
      <c r="L1080" s="381"/>
      <c r="M1080" s="381"/>
      <c r="N1080" s="381"/>
      <c r="O1080" s="381"/>
      <c r="P1080" s="381"/>
      <c r="Q1080" s="381"/>
      <c r="R1080" s="381"/>
    </row>
    <row r="1081" spans="1:18">
      <c r="A1081" s="14"/>
      <c r="B1081" s="14"/>
      <c r="C1081" s="381"/>
      <c r="D1081" s="381"/>
      <c r="E1081" s="381"/>
      <c r="F1081" s="381"/>
      <c r="G1081" s="381"/>
      <c r="H1081" s="381"/>
      <c r="I1081" s="381"/>
      <c r="J1081" s="381"/>
      <c r="K1081" s="381"/>
      <c r="L1081" s="381"/>
      <c r="M1081" s="381"/>
      <c r="N1081" s="381"/>
      <c r="O1081" s="381"/>
      <c r="P1081" s="381"/>
      <c r="Q1081" s="381"/>
      <c r="R1081" s="381"/>
    </row>
    <row r="1082" spans="1:18">
      <c r="A1082" s="14"/>
      <c r="B1082" s="14"/>
      <c r="C1082" s="381"/>
      <c r="D1082" s="381"/>
      <c r="E1082" s="381"/>
      <c r="F1082" s="381"/>
      <c r="G1082" s="381"/>
      <c r="H1082" s="381"/>
      <c r="I1082" s="381"/>
      <c r="J1082" s="381"/>
      <c r="K1082" s="381"/>
      <c r="L1082" s="381"/>
      <c r="M1082" s="381"/>
      <c r="N1082" s="381"/>
      <c r="O1082" s="381"/>
      <c r="P1082" s="381"/>
      <c r="Q1082" s="381"/>
      <c r="R1082" s="381"/>
    </row>
    <row r="1083" spans="1:18">
      <c r="A1083" s="14"/>
      <c r="B1083" s="14"/>
      <c r="C1083" s="381"/>
      <c r="D1083" s="381"/>
      <c r="E1083" s="381"/>
      <c r="F1083" s="381"/>
      <c r="G1083" s="381"/>
      <c r="H1083" s="381"/>
      <c r="I1083" s="381"/>
      <c r="J1083" s="381"/>
      <c r="K1083" s="381"/>
      <c r="L1083" s="381"/>
      <c r="M1083" s="381"/>
      <c r="N1083" s="381"/>
      <c r="O1083" s="381"/>
      <c r="P1083" s="381"/>
      <c r="Q1083" s="381"/>
      <c r="R1083" s="381"/>
    </row>
    <row r="1084" spans="1:18">
      <c r="A1084" s="14"/>
      <c r="B1084" s="14"/>
      <c r="C1084" s="381"/>
      <c r="D1084" s="381"/>
      <c r="E1084" s="381"/>
      <c r="F1084" s="381"/>
      <c r="G1084" s="381"/>
      <c r="H1084" s="381"/>
      <c r="I1084" s="381"/>
      <c r="J1084" s="381"/>
      <c r="K1084" s="381"/>
      <c r="L1084" s="381"/>
      <c r="M1084" s="381"/>
      <c r="N1084" s="381"/>
      <c r="O1084" s="381"/>
      <c r="P1084" s="381"/>
      <c r="Q1084" s="381"/>
      <c r="R1084" s="381"/>
    </row>
    <row r="1085" spans="1:18">
      <c r="A1085" s="14"/>
      <c r="B1085" s="14"/>
      <c r="C1085" s="381"/>
      <c r="D1085" s="381"/>
      <c r="E1085" s="381"/>
      <c r="F1085" s="381"/>
      <c r="G1085" s="381"/>
      <c r="H1085" s="381"/>
      <c r="I1085" s="381"/>
      <c r="J1085" s="381"/>
      <c r="K1085" s="381"/>
      <c r="L1085" s="381"/>
      <c r="M1085" s="381"/>
      <c r="N1085" s="381"/>
      <c r="O1085" s="381"/>
      <c r="P1085" s="381"/>
      <c r="Q1085" s="381"/>
      <c r="R1085" s="381"/>
    </row>
    <row r="1086" spans="1:18">
      <c r="A1086" s="14"/>
      <c r="B1086" s="14"/>
      <c r="C1086" s="381"/>
      <c r="D1086" s="381"/>
      <c r="E1086" s="381"/>
      <c r="F1086" s="381"/>
      <c r="G1086" s="381"/>
      <c r="H1086" s="381"/>
      <c r="I1086" s="381"/>
      <c r="J1086" s="381"/>
      <c r="K1086" s="381"/>
      <c r="L1086" s="381"/>
      <c r="M1086" s="381"/>
      <c r="N1086" s="381"/>
      <c r="O1086" s="381"/>
      <c r="P1086" s="381"/>
      <c r="Q1086" s="381"/>
      <c r="R1086" s="381"/>
    </row>
    <row r="1087" spans="1:18">
      <c r="A1087" s="14"/>
      <c r="B1087" s="14"/>
      <c r="C1087" s="381"/>
      <c r="D1087" s="381"/>
      <c r="E1087" s="381"/>
      <c r="F1087" s="381"/>
      <c r="G1087" s="381"/>
      <c r="H1087" s="381"/>
      <c r="I1087" s="381"/>
      <c r="J1087" s="381"/>
      <c r="K1087" s="381"/>
      <c r="L1087" s="381"/>
      <c r="M1087" s="381"/>
      <c r="N1087" s="381"/>
      <c r="O1087" s="381"/>
      <c r="P1087" s="381"/>
      <c r="Q1087" s="381"/>
      <c r="R1087" s="381"/>
    </row>
    <row r="1088" spans="1:18">
      <c r="A1088" s="14"/>
      <c r="B1088" s="14"/>
      <c r="C1088" s="381"/>
      <c r="D1088" s="381"/>
      <c r="E1088" s="381"/>
      <c r="F1088" s="381"/>
      <c r="G1088" s="381"/>
      <c r="H1088" s="381"/>
      <c r="I1088" s="381"/>
      <c r="J1088" s="381"/>
      <c r="K1088" s="381"/>
      <c r="L1088" s="381"/>
      <c r="M1088" s="381"/>
      <c r="N1088" s="381"/>
      <c r="O1088" s="381"/>
      <c r="P1088" s="381"/>
      <c r="Q1088" s="381"/>
      <c r="R1088" s="381"/>
    </row>
    <row r="1089" spans="1:18">
      <c r="A1089" s="14"/>
      <c r="B1089" s="14"/>
      <c r="C1089" s="381"/>
      <c r="D1089" s="381"/>
      <c r="E1089" s="381"/>
      <c r="F1089" s="381"/>
      <c r="G1089" s="381"/>
      <c r="H1089" s="381"/>
      <c r="I1089" s="381"/>
      <c r="J1089" s="381"/>
      <c r="K1089" s="381"/>
      <c r="L1089" s="381"/>
      <c r="M1089" s="381"/>
      <c r="N1089" s="381"/>
      <c r="O1089" s="381"/>
      <c r="P1089" s="381"/>
      <c r="Q1089" s="381"/>
      <c r="R1089" s="381"/>
    </row>
    <row r="1090" spans="1:18">
      <c r="A1090" s="14"/>
      <c r="B1090" s="14"/>
      <c r="C1090" s="381"/>
      <c r="D1090" s="381"/>
      <c r="E1090" s="381"/>
      <c r="F1090" s="381"/>
      <c r="G1090" s="381"/>
      <c r="H1090" s="381"/>
      <c r="I1090" s="381"/>
      <c r="J1090" s="381"/>
      <c r="K1090" s="381"/>
      <c r="L1090" s="381"/>
      <c r="M1090" s="381"/>
      <c r="N1090" s="381"/>
      <c r="O1090" s="381"/>
      <c r="P1090" s="381"/>
      <c r="Q1090" s="381"/>
      <c r="R1090" s="381"/>
    </row>
    <row r="1091" spans="1:18">
      <c r="A1091" s="14"/>
      <c r="B1091" s="14"/>
      <c r="C1091" s="381"/>
      <c r="D1091" s="381"/>
      <c r="E1091" s="381"/>
      <c r="F1091" s="381"/>
      <c r="G1091" s="381"/>
      <c r="H1091" s="381"/>
      <c r="I1091" s="381"/>
      <c r="J1091" s="381"/>
      <c r="K1091" s="381"/>
      <c r="L1091" s="381"/>
      <c r="M1091" s="381"/>
      <c r="N1091" s="381"/>
      <c r="O1091" s="381"/>
      <c r="P1091" s="381"/>
      <c r="Q1091" s="381"/>
      <c r="R1091" s="381"/>
    </row>
    <row r="1092" spans="1:18">
      <c r="A1092" s="14"/>
      <c r="B1092" s="14"/>
      <c r="C1092" s="381"/>
      <c r="D1092" s="381"/>
      <c r="E1092" s="381"/>
      <c r="F1092" s="381"/>
      <c r="G1092" s="381"/>
      <c r="H1092" s="381"/>
      <c r="I1092" s="381"/>
      <c r="J1092" s="381"/>
      <c r="K1092" s="381"/>
      <c r="L1092" s="381"/>
      <c r="M1092" s="381"/>
      <c r="N1092" s="381"/>
      <c r="O1092" s="381"/>
      <c r="P1092" s="381"/>
      <c r="Q1092" s="381"/>
      <c r="R1092" s="381"/>
    </row>
    <row r="1093" spans="1:18">
      <c r="A1093" s="14"/>
      <c r="B1093" s="14"/>
      <c r="C1093" s="381"/>
      <c r="D1093" s="381"/>
      <c r="E1093" s="381"/>
      <c r="F1093" s="381"/>
      <c r="G1093" s="381"/>
      <c r="H1093" s="381"/>
      <c r="I1093" s="381"/>
      <c r="J1093" s="381"/>
      <c r="K1093" s="381"/>
      <c r="L1093" s="381"/>
      <c r="M1093" s="381"/>
      <c r="N1093" s="381"/>
      <c r="O1093" s="381"/>
      <c r="P1093" s="381"/>
      <c r="Q1093" s="381"/>
      <c r="R1093" s="381"/>
    </row>
    <row r="1094" spans="1:18">
      <c r="A1094" s="14"/>
      <c r="B1094" s="14"/>
      <c r="C1094" s="381"/>
      <c r="D1094" s="381"/>
      <c r="E1094" s="381"/>
      <c r="F1094" s="381"/>
      <c r="G1094" s="381"/>
      <c r="H1094" s="381"/>
      <c r="I1094" s="381"/>
      <c r="J1094" s="381"/>
      <c r="K1094" s="381"/>
      <c r="L1094" s="381"/>
      <c r="M1094" s="381"/>
      <c r="N1094" s="381"/>
      <c r="O1094" s="381"/>
      <c r="P1094" s="381"/>
      <c r="Q1094" s="381"/>
      <c r="R1094" s="381"/>
    </row>
    <row r="1095" spans="1:18">
      <c r="A1095" s="14"/>
      <c r="B1095" s="14"/>
      <c r="C1095" s="381"/>
      <c r="D1095" s="381"/>
      <c r="E1095" s="381"/>
      <c r="F1095" s="381"/>
      <c r="G1095" s="381"/>
      <c r="H1095" s="381"/>
      <c r="I1095" s="381"/>
      <c r="J1095" s="381"/>
      <c r="K1095" s="381"/>
      <c r="L1095" s="381"/>
      <c r="M1095" s="381"/>
      <c r="N1095" s="381"/>
      <c r="O1095" s="381"/>
      <c r="P1095" s="381"/>
      <c r="Q1095" s="381"/>
      <c r="R1095" s="381"/>
    </row>
    <row r="1096" spans="1:18">
      <c r="A1096" s="14"/>
      <c r="B1096" s="14"/>
      <c r="C1096" s="381"/>
      <c r="D1096" s="381"/>
      <c r="E1096" s="381"/>
      <c r="F1096" s="381"/>
      <c r="G1096" s="381"/>
      <c r="H1096" s="381"/>
      <c r="I1096" s="381"/>
      <c r="J1096" s="381"/>
      <c r="K1096" s="381"/>
      <c r="L1096" s="381"/>
      <c r="M1096" s="381"/>
      <c r="N1096" s="381"/>
      <c r="O1096" s="381"/>
      <c r="P1096" s="381"/>
      <c r="Q1096" s="381"/>
      <c r="R1096" s="381"/>
    </row>
    <row r="1097" spans="1:18">
      <c r="A1097" s="14"/>
      <c r="B1097" s="14"/>
      <c r="C1097" s="381"/>
      <c r="D1097" s="381"/>
      <c r="E1097" s="381"/>
      <c r="F1097" s="381"/>
      <c r="G1097" s="381"/>
      <c r="H1097" s="381"/>
      <c r="I1097" s="381"/>
      <c r="J1097" s="381"/>
      <c r="K1097" s="381"/>
      <c r="L1097" s="381"/>
      <c r="M1097" s="381"/>
      <c r="N1097" s="381"/>
      <c r="O1097" s="381"/>
      <c r="P1097" s="381"/>
      <c r="Q1097" s="381"/>
      <c r="R1097" s="381"/>
    </row>
    <row r="1098" spans="1:18">
      <c r="A1098" s="14"/>
      <c r="B1098" s="14"/>
      <c r="C1098" s="381"/>
      <c r="D1098" s="381"/>
      <c r="E1098" s="381"/>
      <c r="F1098" s="381"/>
      <c r="G1098" s="381"/>
      <c r="H1098" s="381"/>
      <c r="I1098" s="381"/>
      <c r="J1098" s="381"/>
      <c r="K1098" s="381"/>
      <c r="L1098" s="381"/>
      <c r="M1098" s="381"/>
      <c r="N1098" s="381"/>
      <c r="O1098" s="381"/>
      <c r="P1098" s="381"/>
      <c r="Q1098" s="381"/>
      <c r="R1098" s="381"/>
    </row>
    <row r="1099" spans="1:18">
      <c r="A1099" s="14"/>
      <c r="B1099" s="14"/>
      <c r="C1099" s="381"/>
      <c r="D1099" s="381"/>
      <c r="E1099" s="381"/>
      <c r="F1099" s="381"/>
      <c r="G1099" s="381"/>
      <c r="H1099" s="381"/>
      <c r="I1099" s="381"/>
      <c r="J1099" s="381"/>
      <c r="K1099" s="381"/>
      <c r="L1099" s="381"/>
      <c r="M1099" s="381"/>
      <c r="N1099" s="381"/>
      <c r="O1099" s="381"/>
      <c r="P1099" s="381"/>
      <c r="Q1099" s="381"/>
      <c r="R1099" s="381"/>
    </row>
    <row r="1100" spans="1:18">
      <c r="A1100" s="14"/>
      <c r="B1100" s="14"/>
      <c r="C1100" s="381"/>
      <c r="D1100" s="381"/>
      <c r="E1100" s="381"/>
      <c r="F1100" s="381"/>
      <c r="G1100" s="381"/>
      <c r="H1100" s="381"/>
      <c r="I1100" s="381"/>
      <c r="J1100" s="381"/>
      <c r="K1100" s="381"/>
      <c r="L1100" s="381"/>
      <c r="M1100" s="381"/>
      <c r="N1100" s="381"/>
      <c r="O1100" s="381"/>
      <c r="P1100" s="381"/>
      <c r="Q1100" s="381"/>
      <c r="R1100" s="381"/>
    </row>
    <row r="1101" spans="1:18">
      <c r="A1101" s="14"/>
      <c r="B1101" s="14"/>
      <c r="C1101" s="381"/>
      <c r="D1101" s="381"/>
      <c r="E1101" s="381"/>
      <c r="F1101" s="381"/>
      <c r="G1101" s="381"/>
      <c r="H1101" s="381"/>
      <c r="I1101" s="381"/>
      <c r="J1101" s="381"/>
      <c r="K1101" s="381"/>
      <c r="L1101" s="381"/>
      <c r="M1101" s="381"/>
      <c r="N1101" s="381"/>
      <c r="O1101" s="381"/>
      <c r="P1101" s="381"/>
      <c r="Q1101" s="381"/>
      <c r="R1101" s="381"/>
    </row>
    <row r="1102" spans="1:18">
      <c r="A1102" s="14"/>
      <c r="B1102" s="14"/>
      <c r="C1102" s="381"/>
      <c r="D1102" s="381"/>
      <c r="E1102" s="381"/>
      <c r="F1102" s="381"/>
      <c r="G1102" s="381"/>
      <c r="H1102" s="381"/>
      <c r="I1102" s="381"/>
      <c r="J1102" s="381"/>
      <c r="K1102" s="381"/>
      <c r="L1102" s="381"/>
      <c r="M1102" s="381"/>
      <c r="N1102" s="381"/>
      <c r="O1102" s="381"/>
      <c r="P1102" s="381"/>
      <c r="Q1102" s="381"/>
      <c r="R1102" s="381"/>
    </row>
    <row r="1103" spans="1:18">
      <c r="A1103" s="14"/>
      <c r="B1103" s="14"/>
      <c r="C1103" s="381"/>
      <c r="D1103" s="381"/>
      <c r="E1103" s="381"/>
      <c r="F1103" s="381"/>
      <c r="G1103" s="381"/>
      <c r="H1103" s="381"/>
      <c r="I1103" s="381"/>
      <c r="J1103" s="381"/>
      <c r="K1103" s="381"/>
      <c r="L1103" s="381"/>
      <c r="M1103" s="381"/>
      <c r="N1103" s="381"/>
      <c r="O1103" s="381"/>
      <c r="P1103" s="381"/>
      <c r="Q1103" s="381"/>
      <c r="R1103" s="381"/>
    </row>
    <row r="1104" spans="1:18">
      <c r="A1104" s="14"/>
      <c r="B1104" s="14"/>
      <c r="C1104" s="381"/>
      <c r="D1104" s="381"/>
      <c r="E1104" s="381"/>
      <c r="F1104" s="381"/>
      <c r="G1104" s="381"/>
      <c r="H1104" s="381"/>
      <c r="I1104" s="381"/>
      <c r="J1104" s="381"/>
      <c r="K1104" s="381"/>
      <c r="L1104" s="381"/>
      <c r="M1104" s="381"/>
      <c r="N1104" s="381"/>
      <c r="O1104" s="381"/>
      <c r="P1104" s="381"/>
      <c r="Q1104" s="381"/>
      <c r="R1104" s="381"/>
    </row>
    <row r="1105" spans="1:18">
      <c r="A1105" s="14"/>
      <c r="B1105" s="14"/>
      <c r="C1105" s="381"/>
      <c r="D1105" s="381"/>
      <c r="E1105" s="381"/>
      <c r="F1105" s="381"/>
      <c r="G1105" s="381"/>
      <c r="H1105" s="381"/>
      <c r="I1105" s="381"/>
      <c r="J1105" s="381"/>
      <c r="K1105" s="381"/>
      <c r="L1105" s="381"/>
      <c r="M1105" s="381"/>
      <c r="N1105" s="381"/>
      <c r="O1105" s="381"/>
      <c r="P1105" s="381"/>
      <c r="Q1105" s="381"/>
      <c r="R1105" s="381"/>
    </row>
    <row r="1106" spans="1:18">
      <c r="A1106" s="14"/>
      <c r="B1106" s="14"/>
      <c r="C1106" s="381"/>
      <c r="D1106" s="381"/>
      <c r="E1106" s="381"/>
      <c r="F1106" s="381"/>
      <c r="G1106" s="381"/>
      <c r="H1106" s="381"/>
      <c r="I1106" s="381"/>
      <c r="J1106" s="381"/>
      <c r="K1106" s="381"/>
      <c r="L1106" s="381"/>
      <c r="M1106" s="381"/>
      <c r="N1106" s="381"/>
      <c r="O1106" s="381"/>
      <c r="P1106" s="381"/>
      <c r="Q1106" s="381"/>
      <c r="R1106" s="381"/>
    </row>
    <row r="1107" spans="1:18">
      <c r="A1107" s="14"/>
      <c r="B1107" s="14"/>
      <c r="C1107" s="381"/>
      <c r="D1107" s="381"/>
      <c r="E1107" s="381"/>
      <c r="F1107" s="381"/>
      <c r="G1107" s="381"/>
      <c r="H1107" s="381"/>
      <c r="I1107" s="381"/>
      <c r="J1107" s="381"/>
      <c r="K1107" s="381"/>
      <c r="L1107" s="381"/>
      <c r="M1107" s="381"/>
      <c r="N1107" s="381"/>
      <c r="O1107" s="381"/>
      <c r="P1107" s="381"/>
      <c r="Q1107" s="381"/>
      <c r="R1107" s="381"/>
    </row>
    <row r="1108" spans="1:18">
      <c r="A1108" s="14"/>
      <c r="B1108" s="14"/>
      <c r="C1108" s="381"/>
      <c r="D1108" s="381"/>
      <c r="E1108" s="381"/>
      <c r="F1108" s="381"/>
      <c r="G1108" s="381"/>
      <c r="H1108" s="381"/>
      <c r="I1108" s="381"/>
      <c r="J1108" s="381"/>
      <c r="K1108" s="381"/>
      <c r="L1108" s="381"/>
      <c r="M1108" s="381"/>
      <c r="N1108" s="381"/>
      <c r="O1108" s="381"/>
      <c r="P1108" s="381"/>
      <c r="Q1108" s="381"/>
      <c r="R1108" s="381"/>
    </row>
    <row r="1109" spans="1:18">
      <c r="A1109" s="14"/>
      <c r="B1109" s="14"/>
      <c r="C1109" s="381"/>
      <c r="D1109" s="381"/>
      <c r="E1109" s="381"/>
      <c r="F1109" s="381"/>
      <c r="G1109" s="381"/>
      <c r="H1109" s="381"/>
      <c r="I1109" s="381"/>
      <c r="J1109" s="381"/>
      <c r="K1109" s="381"/>
      <c r="L1109" s="381"/>
      <c r="M1109" s="381"/>
      <c r="N1109" s="381"/>
      <c r="O1109" s="381"/>
      <c r="P1109" s="381"/>
      <c r="Q1109" s="381"/>
      <c r="R1109" s="381"/>
    </row>
    <row r="1110" spans="1:18">
      <c r="A1110" s="14"/>
      <c r="B1110" s="14"/>
      <c r="C1110" s="381"/>
      <c r="D1110" s="381"/>
      <c r="E1110" s="381"/>
      <c r="F1110" s="381"/>
      <c r="G1110" s="381"/>
      <c r="H1110" s="381"/>
      <c r="I1110" s="381"/>
      <c r="J1110" s="381"/>
      <c r="K1110" s="381"/>
      <c r="L1110" s="381"/>
      <c r="M1110" s="381"/>
      <c r="N1110" s="381"/>
      <c r="O1110" s="381"/>
      <c r="P1110" s="381"/>
      <c r="Q1110" s="381"/>
      <c r="R1110" s="381"/>
    </row>
    <row r="1111" spans="1:18">
      <c r="A1111" s="14"/>
      <c r="B1111" s="14"/>
      <c r="C1111" s="381"/>
      <c r="D1111" s="381"/>
      <c r="E1111" s="381"/>
      <c r="F1111" s="381"/>
      <c r="G1111" s="381"/>
      <c r="H1111" s="381"/>
      <c r="I1111" s="381"/>
      <c r="J1111" s="381"/>
      <c r="K1111" s="381"/>
      <c r="L1111" s="381"/>
      <c r="M1111" s="381"/>
      <c r="N1111" s="381"/>
      <c r="O1111" s="381"/>
      <c r="P1111" s="381"/>
      <c r="Q1111" s="381"/>
      <c r="R1111" s="381"/>
    </row>
    <row r="1112" spans="1:18">
      <c r="A1112" s="14"/>
      <c r="B1112" s="14"/>
      <c r="C1112" s="381"/>
      <c r="D1112" s="381"/>
      <c r="E1112" s="381"/>
      <c r="F1112" s="381"/>
      <c r="G1112" s="381"/>
      <c r="H1112" s="381"/>
      <c r="I1112" s="381"/>
      <c r="J1112" s="381"/>
      <c r="K1112" s="381"/>
      <c r="L1112" s="381"/>
      <c r="M1112" s="381"/>
      <c r="N1112" s="381"/>
      <c r="O1112" s="381"/>
      <c r="P1112" s="381"/>
      <c r="Q1112" s="381"/>
      <c r="R1112" s="381"/>
    </row>
    <row r="1113" spans="1:18">
      <c r="A1113" s="14"/>
      <c r="B1113" s="14"/>
      <c r="C1113" s="381"/>
      <c r="D1113" s="381"/>
      <c r="E1113" s="381"/>
      <c r="F1113" s="381"/>
      <c r="G1113" s="381"/>
      <c r="H1113" s="381"/>
      <c r="I1113" s="381"/>
      <c r="J1113" s="381"/>
      <c r="K1113" s="381"/>
      <c r="L1113" s="381"/>
      <c r="M1113" s="381"/>
      <c r="N1113" s="381"/>
      <c r="O1113" s="381"/>
      <c r="P1113" s="381"/>
      <c r="Q1113" s="381"/>
      <c r="R1113" s="381"/>
    </row>
    <row r="1114" spans="1:18">
      <c r="A1114" s="14"/>
      <c r="B1114" s="14"/>
      <c r="C1114" s="381"/>
      <c r="D1114" s="381"/>
      <c r="E1114" s="381"/>
      <c r="F1114" s="381"/>
      <c r="G1114" s="381"/>
      <c r="H1114" s="381"/>
      <c r="I1114" s="381"/>
      <c r="J1114" s="381"/>
      <c r="K1114" s="381"/>
      <c r="L1114" s="381"/>
      <c r="M1114" s="381"/>
      <c r="N1114" s="381"/>
      <c r="O1114" s="381"/>
      <c r="P1114" s="381"/>
      <c r="Q1114" s="381"/>
      <c r="R1114" s="381"/>
    </row>
    <row r="1115" spans="1:18">
      <c r="A1115" s="14"/>
      <c r="B1115" s="14"/>
      <c r="C1115" s="381"/>
      <c r="D1115" s="381"/>
      <c r="E1115" s="381"/>
      <c r="F1115" s="381"/>
      <c r="G1115" s="381"/>
      <c r="H1115" s="381"/>
      <c r="I1115" s="381"/>
      <c r="J1115" s="381"/>
      <c r="K1115" s="381"/>
      <c r="L1115" s="381"/>
      <c r="M1115" s="381"/>
      <c r="N1115" s="381"/>
      <c r="O1115" s="381"/>
      <c r="P1115" s="381"/>
      <c r="Q1115" s="381"/>
      <c r="R1115" s="381"/>
    </row>
    <row r="1116" spans="1:18">
      <c r="A1116" s="14"/>
      <c r="B1116" s="14"/>
      <c r="C1116" s="381"/>
      <c r="D1116" s="381"/>
      <c r="E1116" s="381"/>
      <c r="F1116" s="381"/>
      <c r="G1116" s="381"/>
      <c r="H1116" s="381"/>
      <c r="I1116" s="381"/>
      <c r="J1116" s="381"/>
      <c r="K1116" s="381"/>
      <c r="L1116" s="381"/>
      <c r="M1116" s="381"/>
      <c r="N1116" s="381"/>
      <c r="O1116" s="381"/>
      <c r="P1116" s="381"/>
      <c r="Q1116" s="381"/>
      <c r="R1116" s="381"/>
    </row>
    <row r="1117" spans="1:18">
      <c r="A1117" s="14"/>
      <c r="B1117" s="14"/>
      <c r="C1117" s="381"/>
      <c r="D1117" s="381"/>
      <c r="E1117" s="381"/>
      <c r="F1117" s="381"/>
      <c r="G1117" s="381"/>
      <c r="H1117" s="381"/>
      <c r="I1117" s="381"/>
      <c r="J1117" s="381"/>
      <c r="K1117" s="381"/>
      <c r="L1117" s="381"/>
      <c r="M1117" s="381"/>
      <c r="N1117" s="381"/>
      <c r="O1117" s="381"/>
      <c r="P1117" s="381"/>
      <c r="Q1117" s="381"/>
      <c r="R1117" s="381"/>
    </row>
    <row r="1118" spans="1:18">
      <c r="A1118" s="14"/>
      <c r="B1118" s="14"/>
      <c r="C1118" s="381"/>
      <c r="D1118" s="381"/>
      <c r="E1118" s="381"/>
      <c r="F1118" s="381"/>
      <c r="G1118" s="381"/>
      <c r="H1118" s="381"/>
      <c r="I1118" s="381"/>
      <c r="J1118" s="381"/>
      <c r="K1118" s="381"/>
      <c r="L1118" s="381"/>
      <c r="M1118" s="381"/>
      <c r="N1118" s="381"/>
      <c r="O1118" s="381"/>
      <c r="P1118" s="381"/>
      <c r="Q1118" s="381"/>
      <c r="R1118" s="381"/>
    </row>
    <row r="1119" spans="1:18">
      <c r="A1119" s="14"/>
      <c r="B1119" s="14"/>
      <c r="C1119" s="381"/>
      <c r="D1119" s="381"/>
      <c r="E1119" s="381"/>
      <c r="F1119" s="381"/>
      <c r="G1119" s="381"/>
      <c r="H1119" s="381"/>
      <c r="I1119" s="381"/>
      <c r="J1119" s="381"/>
      <c r="K1119" s="381"/>
      <c r="L1119" s="381"/>
      <c r="M1119" s="381"/>
      <c r="N1119" s="381"/>
      <c r="O1119" s="381"/>
      <c r="P1119" s="381"/>
      <c r="Q1119" s="381"/>
      <c r="R1119" s="381"/>
    </row>
    <row r="1120" spans="1:18">
      <c r="A1120" s="14"/>
      <c r="B1120" s="14"/>
      <c r="C1120" s="381"/>
      <c r="D1120" s="381"/>
      <c r="E1120" s="381"/>
      <c r="F1120" s="381"/>
      <c r="G1120" s="381"/>
      <c r="H1120" s="381"/>
      <c r="I1120" s="381"/>
      <c r="J1120" s="381"/>
      <c r="K1120" s="381"/>
      <c r="L1120" s="381"/>
      <c r="M1120" s="381"/>
      <c r="N1120" s="381"/>
      <c r="O1120" s="381"/>
      <c r="P1120" s="381"/>
      <c r="Q1120" s="381"/>
      <c r="R1120" s="381"/>
    </row>
    <row r="1121" spans="1:18">
      <c r="A1121" s="14"/>
      <c r="B1121" s="14"/>
      <c r="C1121" s="381"/>
      <c r="D1121" s="381"/>
      <c r="E1121" s="381"/>
      <c r="F1121" s="381"/>
      <c r="G1121" s="381"/>
      <c r="H1121" s="381"/>
      <c r="I1121" s="381"/>
      <c r="J1121" s="381"/>
      <c r="K1121" s="381"/>
      <c r="L1121" s="381"/>
      <c r="M1121" s="381"/>
      <c r="N1121" s="381"/>
      <c r="O1121" s="381"/>
      <c r="P1121" s="381"/>
      <c r="Q1121" s="381"/>
      <c r="R1121" s="381"/>
    </row>
    <row r="1122" spans="1:18">
      <c r="A1122" s="14"/>
      <c r="B1122" s="14"/>
      <c r="C1122" s="381"/>
      <c r="D1122" s="381"/>
      <c r="E1122" s="381"/>
      <c r="F1122" s="381"/>
      <c r="G1122" s="381"/>
      <c r="H1122" s="381"/>
      <c r="I1122" s="381"/>
      <c r="J1122" s="381"/>
      <c r="K1122" s="381"/>
      <c r="L1122" s="381"/>
      <c r="M1122" s="381"/>
      <c r="N1122" s="381"/>
      <c r="O1122" s="381"/>
      <c r="P1122" s="381"/>
      <c r="Q1122" s="381"/>
      <c r="R1122" s="381"/>
    </row>
    <row r="1123" spans="1:18">
      <c r="A1123" s="14"/>
      <c r="B1123" s="14"/>
      <c r="C1123" s="381"/>
      <c r="D1123" s="381"/>
      <c r="E1123" s="381"/>
      <c r="F1123" s="381"/>
      <c r="G1123" s="381"/>
      <c r="H1123" s="381"/>
      <c r="I1123" s="381"/>
      <c r="J1123" s="381"/>
      <c r="K1123" s="381"/>
      <c r="L1123" s="381"/>
      <c r="M1123" s="381"/>
      <c r="N1123" s="381"/>
      <c r="O1123" s="381"/>
      <c r="P1123" s="381"/>
      <c r="Q1123" s="381"/>
      <c r="R1123" s="381"/>
    </row>
    <row r="1124" spans="1:18">
      <c r="A1124" s="14"/>
      <c r="B1124" s="14"/>
      <c r="C1124" s="381"/>
      <c r="D1124" s="381"/>
      <c r="E1124" s="381"/>
      <c r="F1124" s="381"/>
      <c r="G1124" s="381"/>
      <c r="H1124" s="381"/>
      <c r="I1124" s="381"/>
      <c r="J1124" s="381"/>
      <c r="K1124" s="381"/>
      <c r="L1124" s="381"/>
      <c r="M1124" s="381"/>
      <c r="N1124" s="381"/>
      <c r="O1124" s="381"/>
      <c r="P1124" s="381"/>
      <c r="Q1124" s="381"/>
      <c r="R1124" s="381"/>
    </row>
    <row r="1125" spans="1:18">
      <c r="A1125" s="14"/>
      <c r="B1125" s="14"/>
      <c r="C1125" s="381"/>
      <c r="D1125" s="381"/>
      <c r="E1125" s="381"/>
      <c r="F1125" s="381"/>
      <c r="G1125" s="381"/>
      <c r="H1125" s="381"/>
      <c r="I1125" s="381"/>
      <c r="J1125" s="381"/>
      <c r="K1125" s="381"/>
      <c r="L1125" s="381"/>
      <c r="M1125" s="381"/>
      <c r="N1125" s="381"/>
      <c r="O1125" s="381"/>
      <c r="P1125" s="381"/>
      <c r="Q1125" s="381"/>
      <c r="R1125" s="381"/>
    </row>
    <row r="1126" spans="1:18">
      <c r="A1126" s="14"/>
      <c r="B1126" s="14"/>
      <c r="C1126" s="381"/>
      <c r="D1126" s="381"/>
      <c r="E1126" s="381"/>
      <c r="F1126" s="381"/>
      <c r="G1126" s="381"/>
      <c r="H1126" s="381"/>
      <c r="I1126" s="381"/>
      <c r="J1126" s="381"/>
      <c r="K1126" s="381"/>
      <c r="L1126" s="381"/>
      <c r="M1126" s="381"/>
      <c r="N1126" s="381"/>
      <c r="O1126" s="381"/>
      <c r="P1126" s="381"/>
      <c r="Q1126" s="381"/>
      <c r="R1126" s="381"/>
    </row>
    <row r="1127" spans="1:18">
      <c r="A1127" s="14"/>
      <c r="B1127" s="14"/>
      <c r="C1127" s="381"/>
      <c r="D1127" s="381"/>
      <c r="E1127" s="381"/>
      <c r="F1127" s="381"/>
      <c r="G1127" s="381"/>
      <c r="H1127" s="381"/>
      <c r="I1127" s="381"/>
      <c r="J1127" s="381"/>
      <c r="K1127" s="381"/>
      <c r="L1127" s="381"/>
      <c r="M1127" s="381"/>
      <c r="N1127" s="381"/>
      <c r="O1127" s="381"/>
      <c r="P1127" s="381"/>
      <c r="Q1127" s="381"/>
      <c r="R1127" s="381"/>
    </row>
    <row r="1128" spans="1:18">
      <c r="A1128" s="14"/>
      <c r="B1128" s="14"/>
      <c r="C1128" s="381"/>
      <c r="D1128" s="381"/>
      <c r="E1128" s="381"/>
      <c r="F1128" s="381"/>
      <c r="G1128" s="381"/>
      <c r="H1128" s="381"/>
      <c r="I1128" s="381"/>
      <c r="J1128" s="381"/>
      <c r="K1128" s="381"/>
      <c r="L1128" s="381"/>
      <c r="M1128" s="381"/>
      <c r="N1128" s="381"/>
      <c r="O1128" s="381"/>
      <c r="P1128" s="381"/>
      <c r="Q1128" s="381"/>
      <c r="R1128" s="381"/>
    </row>
    <row r="1129" spans="1:18">
      <c r="A1129" s="14"/>
      <c r="B1129" s="14"/>
      <c r="C1129" s="381"/>
      <c r="D1129" s="381"/>
      <c r="E1129" s="381"/>
      <c r="F1129" s="381"/>
      <c r="G1129" s="381"/>
      <c r="H1129" s="381"/>
      <c r="I1129" s="381"/>
      <c r="J1129" s="381"/>
      <c r="K1129" s="381"/>
      <c r="L1129" s="381"/>
      <c r="M1129" s="381"/>
      <c r="N1129" s="381"/>
      <c r="O1129" s="381"/>
      <c r="P1129" s="381"/>
      <c r="Q1129" s="381"/>
      <c r="R1129" s="381"/>
    </row>
    <row r="1130" spans="1:18">
      <c r="A1130" s="14"/>
      <c r="B1130" s="14"/>
      <c r="C1130" s="381"/>
      <c r="D1130" s="381"/>
      <c r="E1130" s="381"/>
      <c r="F1130" s="381"/>
      <c r="G1130" s="381"/>
      <c r="H1130" s="381"/>
      <c r="I1130" s="381"/>
      <c r="J1130" s="381"/>
      <c r="K1130" s="381"/>
      <c r="L1130" s="381"/>
      <c r="M1130" s="381"/>
      <c r="N1130" s="381"/>
      <c r="O1130" s="381"/>
      <c r="P1130" s="381"/>
      <c r="Q1130" s="381"/>
      <c r="R1130" s="381"/>
    </row>
    <row r="1131" spans="1:18">
      <c r="A1131" s="14"/>
      <c r="B1131" s="14"/>
      <c r="C1131" s="381"/>
      <c r="D1131" s="381"/>
      <c r="E1131" s="381"/>
      <c r="F1131" s="381"/>
      <c r="G1131" s="381"/>
      <c r="H1131" s="381"/>
      <c r="I1131" s="381"/>
      <c r="J1131" s="381"/>
      <c r="K1131" s="381"/>
      <c r="L1131" s="381"/>
      <c r="M1131" s="381"/>
      <c r="N1131" s="381"/>
      <c r="O1131" s="381"/>
      <c r="P1131" s="381"/>
      <c r="Q1131" s="381"/>
      <c r="R1131" s="381"/>
    </row>
    <row r="1132" spans="1:18">
      <c r="A1132" s="14"/>
      <c r="B1132" s="14"/>
      <c r="C1132" s="381"/>
      <c r="D1132" s="381"/>
      <c r="E1132" s="381"/>
      <c r="F1132" s="381"/>
      <c r="G1132" s="381"/>
      <c r="H1132" s="381"/>
      <c r="I1132" s="381"/>
      <c r="J1132" s="381"/>
      <c r="K1132" s="381"/>
      <c r="L1132" s="381"/>
      <c r="M1132" s="381"/>
      <c r="N1132" s="381"/>
      <c r="O1132" s="381"/>
      <c r="P1132" s="381"/>
      <c r="Q1132" s="381"/>
      <c r="R1132" s="381"/>
    </row>
    <row r="1133" spans="1:18">
      <c r="A1133" s="14"/>
      <c r="B1133" s="14"/>
      <c r="C1133" s="381"/>
      <c r="D1133" s="381"/>
      <c r="E1133" s="381"/>
      <c r="F1133" s="381"/>
      <c r="G1133" s="381"/>
      <c r="H1133" s="381"/>
      <c r="I1133" s="381"/>
      <c r="J1133" s="381"/>
      <c r="K1133" s="381"/>
      <c r="L1133" s="381"/>
      <c r="M1133" s="381"/>
      <c r="N1133" s="381"/>
      <c r="O1133" s="381"/>
      <c r="P1133" s="381"/>
      <c r="Q1133" s="381"/>
      <c r="R1133" s="381"/>
    </row>
    <row r="1134" spans="1:18">
      <c r="A1134" s="14"/>
      <c r="B1134" s="14"/>
      <c r="C1134" s="381"/>
      <c r="D1134" s="381"/>
      <c r="E1134" s="381"/>
      <c r="F1134" s="381"/>
      <c r="G1134" s="381"/>
      <c r="H1134" s="381"/>
      <c r="I1134" s="381"/>
      <c r="J1134" s="381"/>
      <c r="K1134" s="381"/>
      <c r="L1134" s="381"/>
      <c r="M1134" s="381"/>
      <c r="N1134" s="381"/>
      <c r="O1134" s="381"/>
      <c r="P1134" s="381"/>
      <c r="Q1134" s="381"/>
      <c r="R1134" s="381"/>
    </row>
    <row r="1135" spans="1:18">
      <c r="A1135" s="14"/>
      <c r="B1135" s="14"/>
      <c r="C1135" s="381"/>
      <c r="D1135" s="381"/>
      <c r="E1135" s="381"/>
      <c r="F1135" s="381"/>
      <c r="G1135" s="381"/>
      <c r="H1135" s="381"/>
      <c r="I1135" s="381"/>
      <c r="J1135" s="381"/>
      <c r="K1135" s="381"/>
      <c r="L1135" s="381"/>
      <c r="M1135" s="381"/>
      <c r="N1135" s="381"/>
      <c r="O1135" s="381"/>
      <c r="P1135" s="381"/>
      <c r="Q1135" s="381"/>
      <c r="R1135" s="381"/>
    </row>
    <row r="1136" spans="1:18">
      <c r="A1136" s="14"/>
      <c r="B1136" s="14"/>
      <c r="C1136" s="381"/>
      <c r="D1136" s="381"/>
      <c r="E1136" s="381"/>
      <c r="F1136" s="381"/>
      <c r="G1136" s="381"/>
      <c r="H1136" s="381"/>
      <c r="I1136" s="381"/>
      <c r="J1136" s="381"/>
      <c r="K1136" s="381"/>
      <c r="L1136" s="381"/>
      <c r="M1136" s="381"/>
      <c r="N1136" s="381"/>
      <c r="O1136" s="381"/>
      <c r="P1136" s="381"/>
      <c r="Q1136" s="381"/>
      <c r="R1136" s="381"/>
    </row>
    <row r="1137" spans="1:18">
      <c r="A1137" s="14"/>
      <c r="B1137" s="14"/>
      <c r="C1137" s="381"/>
      <c r="D1137" s="381"/>
      <c r="E1137" s="381"/>
      <c r="F1137" s="381"/>
      <c r="G1137" s="381"/>
      <c r="H1137" s="381"/>
      <c r="I1137" s="381"/>
      <c r="J1137" s="381"/>
      <c r="K1137" s="381"/>
      <c r="L1137" s="381"/>
      <c r="M1137" s="381"/>
      <c r="N1137" s="381"/>
      <c r="O1137" s="381"/>
      <c r="P1137" s="381"/>
      <c r="Q1137" s="381"/>
      <c r="R1137" s="381"/>
    </row>
    <row r="1138" spans="1:18">
      <c r="A1138" s="14"/>
      <c r="B1138" s="14"/>
      <c r="C1138" s="381"/>
      <c r="D1138" s="381"/>
      <c r="E1138" s="381"/>
      <c r="F1138" s="381"/>
      <c r="G1138" s="381"/>
      <c r="H1138" s="381"/>
      <c r="I1138" s="381"/>
      <c r="J1138" s="381"/>
      <c r="K1138" s="381"/>
      <c r="L1138" s="381"/>
      <c r="M1138" s="381"/>
      <c r="N1138" s="381"/>
      <c r="O1138" s="381"/>
      <c r="P1138" s="381"/>
      <c r="Q1138" s="381"/>
      <c r="R1138" s="381"/>
    </row>
    <row r="1139" spans="1:18">
      <c r="A1139" s="14"/>
      <c r="B1139" s="14"/>
      <c r="C1139" s="381"/>
      <c r="D1139" s="381"/>
      <c r="E1139" s="381"/>
      <c r="F1139" s="381"/>
      <c r="G1139" s="381"/>
      <c r="H1139" s="381"/>
      <c r="I1139" s="381"/>
      <c r="J1139" s="381"/>
      <c r="K1139" s="381"/>
      <c r="L1139" s="381"/>
      <c r="M1139" s="381"/>
      <c r="N1139" s="381"/>
      <c r="O1139" s="381"/>
      <c r="P1139" s="381"/>
      <c r="Q1139" s="381"/>
      <c r="R1139" s="381"/>
    </row>
    <row r="1140" spans="1:18">
      <c r="A1140" s="14"/>
      <c r="B1140" s="14"/>
      <c r="C1140" s="381"/>
      <c r="D1140" s="381"/>
      <c r="E1140" s="381"/>
      <c r="F1140" s="381"/>
      <c r="G1140" s="381"/>
      <c r="H1140" s="381"/>
      <c r="I1140" s="381"/>
      <c r="J1140" s="381"/>
      <c r="K1140" s="381"/>
      <c r="L1140" s="381"/>
      <c r="M1140" s="381"/>
      <c r="N1140" s="381"/>
      <c r="O1140" s="381"/>
      <c r="P1140" s="381"/>
      <c r="Q1140" s="381"/>
      <c r="R1140" s="381"/>
    </row>
    <row r="1141" spans="1:18">
      <c r="A1141" s="14"/>
      <c r="B1141" s="14"/>
      <c r="C1141" s="381"/>
      <c r="D1141" s="381"/>
      <c r="E1141" s="381"/>
      <c r="F1141" s="381"/>
      <c r="G1141" s="381"/>
      <c r="H1141" s="381"/>
      <c r="I1141" s="381"/>
      <c r="J1141" s="381"/>
      <c r="K1141" s="381"/>
      <c r="L1141" s="381"/>
      <c r="M1141" s="381"/>
      <c r="N1141" s="381"/>
      <c r="O1141" s="381"/>
      <c r="P1141" s="381"/>
      <c r="Q1141" s="381"/>
      <c r="R1141" s="381"/>
    </row>
    <row r="1142" spans="1:18">
      <c r="A1142" s="14"/>
      <c r="B1142" s="14"/>
      <c r="C1142" s="381"/>
      <c r="D1142" s="381"/>
      <c r="E1142" s="381"/>
      <c r="F1142" s="381"/>
      <c r="G1142" s="381"/>
      <c r="H1142" s="381"/>
      <c r="I1142" s="381"/>
      <c r="J1142" s="381"/>
      <c r="K1142" s="381"/>
      <c r="L1142" s="381"/>
      <c r="M1142" s="381"/>
      <c r="N1142" s="381"/>
      <c r="O1142" s="381"/>
      <c r="P1142" s="381"/>
      <c r="Q1142" s="381"/>
      <c r="R1142" s="381"/>
    </row>
    <row r="1143" spans="1:18">
      <c r="A1143" s="14"/>
      <c r="B1143" s="14"/>
      <c r="C1143" s="381"/>
      <c r="D1143" s="381"/>
      <c r="E1143" s="381"/>
      <c r="F1143" s="381"/>
      <c r="G1143" s="381"/>
      <c r="H1143" s="381"/>
      <c r="I1143" s="381"/>
      <c r="J1143" s="381"/>
      <c r="K1143" s="381"/>
      <c r="L1143" s="381"/>
      <c r="M1143" s="381"/>
      <c r="N1143" s="381"/>
      <c r="O1143" s="381"/>
      <c r="P1143" s="381"/>
      <c r="Q1143" s="381"/>
      <c r="R1143" s="381"/>
    </row>
    <row r="1144" spans="1:18">
      <c r="A1144" s="14"/>
      <c r="B1144" s="14"/>
      <c r="C1144" s="381"/>
      <c r="D1144" s="381"/>
      <c r="E1144" s="381"/>
      <c r="F1144" s="381"/>
      <c r="G1144" s="381"/>
      <c r="H1144" s="381"/>
      <c r="I1144" s="381"/>
      <c r="J1144" s="381"/>
      <c r="K1144" s="381"/>
      <c r="L1144" s="381"/>
      <c r="M1144" s="381"/>
      <c r="N1144" s="381"/>
      <c r="O1144" s="381"/>
      <c r="P1144" s="381"/>
      <c r="Q1144" s="381"/>
      <c r="R1144" s="381"/>
    </row>
    <row r="1145" spans="1:18">
      <c r="A1145" s="14"/>
      <c r="B1145" s="14"/>
      <c r="C1145" s="381"/>
      <c r="D1145" s="381"/>
      <c r="E1145" s="381"/>
      <c r="F1145" s="381"/>
      <c r="G1145" s="381"/>
      <c r="H1145" s="381"/>
      <c r="I1145" s="381"/>
      <c r="J1145" s="381"/>
      <c r="K1145" s="381"/>
      <c r="L1145" s="381"/>
      <c r="M1145" s="381"/>
      <c r="N1145" s="381"/>
      <c r="O1145" s="381"/>
      <c r="P1145" s="381"/>
      <c r="Q1145" s="381"/>
      <c r="R1145" s="381"/>
    </row>
    <row r="1146" spans="1:18">
      <c r="A1146" s="14"/>
      <c r="B1146" s="14"/>
      <c r="C1146" s="381"/>
      <c r="D1146" s="381"/>
      <c r="E1146" s="381"/>
      <c r="F1146" s="381"/>
      <c r="G1146" s="381"/>
      <c r="H1146" s="381"/>
      <c r="I1146" s="381"/>
      <c r="J1146" s="381"/>
      <c r="K1146" s="381"/>
      <c r="L1146" s="381"/>
      <c r="M1146" s="381"/>
      <c r="N1146" s="381"/>
      <c r="O1146" s="381"/>
      <c r="P1146" s="381"/>
      <c r="Q1146" s="381"/>
      <c r="R1146" s="381"/>
    </row>
    <row r="1147" spans="1:18">
      <c r="A1147" s="14"/>
      <c r="B1147" s="14"/>
      <c r="C1147" s="381"/>
      <c r="D1147" s="381"/>
      <c r="E1147" s="381"/>
      <c r="F1147" s="381"/>
      <c r="G1147" s="381"/>
      <c r="H1147" s="381"/>
      <c r="I1147" s="381"/>
      <c r="J1147" s="381"/>
      <c r="K1147" s="381"/>
      <c r="L1147" s="381"/>
      <c r="M1147" s="381"/>
      <c r="N1147" s="381"/>
      <c r="O1147" s="381"/>
      <c r="P1147" s="381"/>
      <c r="Q1147" s="381"/>
      <c r="R1147" s="381"/>
    </row>
    <row r="1148" spans="1:18">
      <c r="A1148" s="14"/>
      <c r="B1148" s="14"/>
      <c r="C1148" s="381"/>
      <c r="D1148" s="381"/>
      <c r="E1148" s="381"/>
      <c r="F1148" s="381"/>
      <c r="G1148" s="381"/>
      <c r="H1148" s="381"/>
      <c r="I1148" s="381"/>
      <c r="J1148" s="381"/>
      <c r="K1148" s="381"/>
      <c r="L1148" s="381"/>
      <c r="M1148" s="381"/>
      <c r="N1148" s="381"/>
      <c r="O1148" s="381"/>
      <c r="P1148" s="381"/>
      <c r="Q1148" s="381"/>
      <c r="R1148" s="381"/>
    </row>
    <row r="1149" spans="1:18">
      <c r="A1149" s="14"/>
      <c r="B1149" s="14"/>
      <c r="C1149" s="381"/>
      <c r="D1149" s="381"/>
      <c r="E1149" s="381"/>
      <c r="F1149" s="381"/>
      <c r="G1149" s="381"/>
      <c r="H1149" s="381"/>
      <c r="I1149" s="381"/>
      <c r="J1149" s="381"/>
      <c r="K1149" s="381"/>
      <c r="L1149" s="381"/>
      <c r="M1149" s="381"/>
      <c r="N1149" s="381"/>
      <c r="O1149" s="381"/>
      <c r="P1149" s="381"/>
      <c r="Q1149" s="381"/>
      <c r="R1149" s="381"/>
    </row>
    <row r="1150" spans="1:18">
      <c r="A1150" s="14"/>
      <c r="B1150" s="14"/>
      <c r="C1150" s="381"/>
      <c r="D1150" s="381"/>
      <c r="E1150" s="381"/>
      <c r="F1150" s="381"/>
      <c r="G1150" s="381"/>
      <c r="H1150" s="381"/>
      <c r="I1150" s="381"/>
      <c r="J1150" s="381"/>
      <c r="K1150" s="381"/>
      <c r="L1150" s="381"/>
      <c r="M1150" s="381"/>
      <c r="N1150" s="381"/>
      <c r="O1150" s="381"/>
      <c r="P1150" s="381"/>
      <c r="Q1150" s="381"/>
      <c r="R1150" s="381"/>
    </row>
    <row r="1151" spans="1:18">
      <c r="A1151" s="14"/>
      <c r="B1151" s="14"/>
      <c r="C1151" s="381"/>
      <c r="D1151" s="381"/>
      <c r="E1151" s="381"/>
      <c r="F1151" s="381"/>
      <c r="G1151" s="381"/>
      <c r="H1151" s="381"/>
      <c r="I1151" s="381"/>
      <c r="J1151" s="381"/>
      <c r="K1151" s="381"/>
      <c r="L1151" s="381"/>
      <c r="M1151" s="381"/>
      <c r="N1151" s="381"/>
      <c r="O1151" s="381"/>
      <c r="P1151" s="381"/>
      <c r="Q1151" s="381"/>
      <c r="R1151" s="381"/>
    </row>
    <row r="1152" spans="1:18">
      <c r="A1152" s="14"/>
      <c r="B1152" s="14"/>
      <c r="C1152" s="381"/>
      <c r="D1152" s="381"/>
      <c r="E1152" s="381"/>
      <c r="F1152" s="381"/>
      <c r="G1152" s="381"/>
      <c r="H1152" s="381"/>
      <c r="I1152" s="381"/>
      <c r="J1152" s="381"/>
      <c r="K1152" s="381"/>
      <c r="L1152" s="381"/>
      <c r="M1152" s="381"/>
      <c r="N1152" s="381"/>
      <c r="O1152" s="381"/>
      <c r="P1152" s="381"/>
      <c r="Q1152" s="381"/>
      <c r="R1152" s="381"/>
    </row>
    <row r="1153" spans="1:18">
      <c r="A1153" s="14"/>
      <c r="B1153" s="14"/>
      <c r="C1153" s="381"/>
      <c r="D1153" s="381"/>
      <c r="E1153" s="381"/>
      <c r="F1153" s="381"/>
      <c r="G1153" s="381"/>
      <c r="H1153" s="381"/>
      <c r="I1153" s="381"/>
      <c r="J1153" s="381"/>
      <c r="K1153" s="381"/>
      <c r="L1153" s="381"/>
      <c r="M1153" s="381"/>
      <c r="N1153" s="381"/>
      <c r="O1153" s="381"/>
      <c r="P1153" s="381"/>
      <c r="Q1153" s="381"/>
      <c r="R1153" s="381"/>
    </row>
    <row r="1154" spans="1:18">
      <c r="A1154" s="14"/>
      <c r="B1154" s="14"/>
      <c r="C1154" s="381"/>
      <c r="D1154" s="381"/>
      <c r="E1154" s="381"/>
      <c r="F1154" s="381"/>
      <c r="G1154" s="381"/>
      <c r="H1154" s="381"/>
      <c r="I1154" s="381"/>
      <c r="J1154" s="381"/>
      <c r="K1154" s="381"/>
      <c r="L1154" s="381"/>
      <c r="M1154" s="381"/>
      <c r="N1154" s="381"/>
      <c r="O1154" s="381"/>
      <c r="P1154" s="381"/>
      <c r="Q1154" s="381"/>
      <c r="R1154" s="381"/>
    </row>
    <row r="1155" spans="1:18">
      <c r="A1155" s="14"/>
      <c r="B1155" s="14"/>
      <c r="C1155" s="381"/>
      <c r="D1155" s="381"/>
      <c r="E1155" s="381"/>
      <c r="F1155" s="381"/>
      <c r="G1155" s="381"/>
      <c r="H1155" s="381"/>
      <c r="I1155" s="381"/>
      <c r="J1155" s="381"/>
      <c r="K1155" s="381"/>
      <c r="L1155" s="381"/>
      <c r="M1155" s="381"/>
      <c r="N1155" s="381"/>
      <c r="O1155" s="381"/>
      <c r="P1155" s="381"/>
      <c r="Q1155" s="381"/>
      <c r="R1155" s="381"/>
    </row>
    <row r="1156" spans="1:18">
      <c r="A1156" s="14"/>
      <c r="B1156" s="14"/>
      <c r="C1156" s="381"/>
      <c r="D1156" s="381"/>
      <c r="E1156" s="381"/>
      <c r="F1156" s="381"/>
      <c r="G1156" s="381"/>
      <c r="H1156" s="381"/>
      <c r="I1156" s="381"/>
      <c r="J1156" s="381"/>
      <c r="K1156" s="381"/>
      <c r="L1156" s="381"/>
      <c r="M1156" s="381"/>
      <c r="N1156" s="381"/>
      <c r="O1156" s="381"/>
      <c r="P1156" s="381"/>
      <c r="Q1156" s="381"/>
      <c r="R1156" s="381"/>
    </row>
    <row r="1157" spans="1:18">
      <c r="A1157" s="14"/>
      <c r="B1157" s="14"/>
      <c r="C1157" s="381"/>
      <c r="D1157" s="381"/>
      <c r="E1157" s="381"/>
      <c r="F1157" s="381"/>
      <c r="G1157" s="381"/>
      <c r="H1157" s="381"/>
      <c r="I1157" s="381"/>
      <c r="J1157" s="381"/>
      <c r="K1157" s="381"/>
      <c r="L1157" s="381"/>
      <c r="M1157" s="381"/>
      <c r="N1157" s="381"/>
      <c r="O1157" s="381"/>
      <c r="P1157" s="381"/>
      <c r="Q1157" s="381"/>
      <c r="R1157" s="381"/>
    </row>
    <row r="1158" spans="1:18">
      <c r="A1158" s="14"/>
      <c r="B1158" s="14"/>
      <c r="C1158" s="381"/>
      <c r="D1158" s="381"/>
      <c r="E1158" s="381"/>
      <c r="F1158" s="381"/>
      <c r="G1158" s="381"/>
      <c r="H1158" s="381"/>
      <c r="I1158" s="381"/>
      <c r="J1158" s="381"/>
      <c r="K1158" s="381"/>
      <c r="L1158" s="381"/>
      <c r="M1158" s="381"/>
      <c r="N1158" s="381"/>
      <c r="O1158" s="381"/>
      <c r="P1158" s="381"/>
      <c r="Q1158" s="381"/>
      <c r="R1158" s="381"/>
    </row>
    <row r="1159" spans="1:18">
      <c r="A1159" s="14"/>
      <c r="B1159" s="14"/>
      <c r="C1159" s="381"/>
      <c r="D1159" s="381"/>
      <c r="E1159" s="381"/>
      <c r="F1159" s="381"/>
      <c r="G1159" s="381"/>
      <c r="H1159" s="381"/>
      <c r="I1159" s="381"/>
      <c r="J1159" s="381"/>
      <c r="K1159" s="381"/>
      <c r="L1159" s="381"/>
      <c r="M1159" s="381"/>
      <c r="N1159" s="381"/>
      <c r="O1159" s="381"/>
      <c r="P1159" s="381"/>
      <c r="Q1159" s="381"/>
      <c r="R1159" s="381"/>
    </row>
    <row r="1160" spans="1:18">
      <c r="A1160" s="14"/>
      <c r="B1160" s="14"/>
      <c r="C1160" s="381"/>
      <c r="D1160" s="381"/>
      <c r="E1160" s="381"/>
      <c r="F1160" s="381"/>
      <c r="G1160" s="381"/>
      <c r="H1160" s="381"/>
      <c r="I1160" s="381"/>
      <c r="J1160" s="381"/>
      <c r="K1160" s="381"/>
      <c r="L1160" s="381"/>
      <c r="M1160" s="381"/>
      <c r="N1160" s="381"/>
      <c r="O1160" s="381"/>
      <c r="P1160" s="381"/>
      <c r="Q1160" s="381"/>
      <c r="R1160" s="381"/>
    </row>
    <row r="1161" spans="1:18">
      <c r="A1161" s="14"/>
      <c r="B1161" s="14"/>
      <c r="C1161" s="381"/>
      <c r="D1161" s="381"/>
      <c r="E1161" s="381"/>
      <c r="F1161" s="381"/>
      <c r="G1161" s="381"/>
      <c r="H1161" s="381"/>
      <c r="I1161" s="381"/>
      <c r="J1161" s="381"/>
      <c r="K1161" s="381"/>
      <c r="L1161" s="381"/>
      <c r="M1161" s="381"/>
      <c r="N1161" s="381"/>
      <c r="O1161" s="381"/>
      <c r="P1161" s="381"/>
      <c r="Q1161" s="381"/>
      <c r="R1161" s="381"/>
    </row>
    <row r="1162" spans="1:18">
      <c r="A1162" s="14"/>
      <c r="B1162" s="14"/>
      <c r="C1162" s="381"/>
      <c r="D1162" s="381"/>
      <c r="E1162" s="381"/>
      <c r="F1162" s="381"/>
      <c r="G1162" s="381"/>
      <c r="H1162" s="381"/>
      <c r="I1162" s="381"/>
      <c r="J1162" s="381"/>
      <c r="K1162" s="381"/>
      <c r="L1162" s="381"/>
      <c r="M1162" s="381"/>
      <c r="N1162" s="381"/>
      <c r="O1162" s="381"/>
      <c r="P1162" s="381"/>
      <c r="Q1162" s="381"/>
      <c r="R1162" s="381"/>
    </row>
    <row r="1163" spans="1:18">
      <c r="A1163" s="14"/>
      <c r="B1163" s="14"/>
      <c r="C1163" s="381"/>
      <c r="D1163" s="381"/>
      <c r="E1163" s="381"/>
      <c r="F1163" s="381"/>
      <c r="G1163" s="381"/>
      <c r="H1163" s="381"/>
      <c r="I1163" s="381"/>
      <c r="J1163" s="381"/>
      <c r="K1163" s="381"/>
      <c r="L1163" s="381"/>
      <c r="M1163" s="381"/>
      <c r="N1163" s="381"/>
      <c r="O1163" s="381"/>
      <c r="P1163" s="381"/>
      <c r="Q1163" s="381"/>
      <c r="R1163" s="381"/>
    </row>
    <row r="1164" spans="1:18">
      <c r="A1164" s="14"/>
      <c r="B1164" s="14"/>
      <c r="C1164" s="381"/>
      <c r="D1164" s="381"/>
      <c r="E1164" s="381"/>
      <c r="F1164" s="381"/>
      <c r="G1164" s="381"/>
      <c r="H1164" s="381"/>
      <c r="I1164" s="381"/>
      <c r="J1164" s="381"/>
      <c r="K1164" s="381"/>
      <c r="L1164" s="381"/>
      <c r="M1164" s="381"/>
      <c r="N1164" s="381"/>
      <c r="O1164" s="381"/>
      <c r="P1164" s="381"/>
      <c r="Q1164" s="381"/>
      <c r="R1164" s="381"/>
    </row>
    <row r="1165" spans="1:18">
      <c r="A1165" s="14"/>
      <c r="B1165" s="14"/>
      <c r="C1165" s="381"/>
      <c r="D1165" s="381"/>
      <c r="E1165" s="381"/>
      <c r="F1165" s="381"/>
      <c r="G1165" s="381"/>
      <c r="H1165" s="381"/>
      <c r="I1165" s="381"/>
      <c r="J1165" s="381"/>
      <c r="K1165" s="381"/>
      <c r="L1165" s="381"/>
      <c r="M1165" s="381"/>
      <c r="N1165" s="381"/>
      <c r="O1165" s="381"/>
      <c r="P1165" s="381"/>
      <c r="Q1165" s="381"/>
      <c r="R1165" s="381"/>
    </row>
    <row r="1166" spans="1:18">
      <c r="A1166" s="14"/>
      <c r="B1166" s="14"/>
      <c r="C1166" s="381"/>
      <c r="D1166" s="381"/>
      <c r="E1166" s="381"/>
      <c r="F1166" s="381"/>
      <c r="G1166" s="381"/>
      <c r="H1166" s="381"/>
      <c r="I1166" s="381"/>
      <c r="J1166" s="381"/>
      <c r="K1166" s="381"/>
      <c r="L1166" s="381"/>
      <c r="M1166" s="381"/>
      <c r="N1166" s="381"/>
      <c r="O1166" s="381"/>
      <c r="P1166" s="381"/>
      <c r="Q1166" s="381"/>
      <c r="R1166" s="381"/>
    </row>
    <row r="1167" spans="1:18">
      <c r="A1167" s="14"/>
      <c r="B1167" s="14"/>
      <c r="C1167" s="381"/>
      <c r="D1167" s="381"/>
      <c r="E1167" s="381"/>
      <c r="F1167" s="381"/>
      <c r="G1167" s="381"/>
      <c r="H1167" s="381"/>
      <c r="I1167" s="381"/>
      <c r="J1167" s="381"/>
      <c r="K1167" s="381"/>
      <c r="L1167" s="381"/>
      <c r="M1167" s="381"/>
      <c r="N1167" s="381"/>
      <c r="O1167" s="381"/>
      <c r="P1167" s="381"/>
      <c r="Q1167" s="381"/>
      <c r="R1167" s="381"/>
    </row>
    <row r="1168" spans="1:18">
      <c r="A1168" s="14"/>
      <c r="B1168" s="14"/>
      <c r="C1168" s="381"/>
      <c r="D1168" s="381"/>
      <c r="E1168" s="381"/>
      <c r="F1168" s="381"/>
      <c r="G1168" s="381"/>
      <c r="H1168" s="381"/>
      <c r="I1168" s="381"/>
      <c r="J1168" s="381"/>
      <c r="K1168" s="381"/>
      <c r="L1168" s="381"/>
      <c r="M1168" s="381"/>
      <c r="N1168" s="381"/>
      <c r="O1168" s="381"/>
      <c r="P1168" s="381"/>
      <c r="Q1168" s="381"/>
      <c r="R1168" s="381"/>
    </row>
    <row r="1169" spans="1:18">
      <c r="A1169" s="14"/>
      <c r="B1169" s="14"/>
      <c r="C1169" s="381"/>
      <c r="D1169" s="381"/>
      <c r="E1169" s="381"/>
      <c r="F1169" s="381"/>
      <c r="G1169" s="381"/>
      <c r="H1169" s="381"/>
      <c r="I1169" s="381"/>
      <c r="J1169" s="381"/>
      <c r="K1169" s="381"/>
      <c r="L1169" s="381"/>
      <c r="M1169" s="381"/>
      <c r="N1169" s="381"/>
      <c r="O1169" s="381"/>
      <c r="P1169" s="381"/>
      <c r="Q1169" s="381"/>
      <c r="R1169" s="381"/>
    </row>
    <row r="1170" spans="1:18">
      <c r="A1170" s="14"/>
      <c r="B1170" s="14"/>
      <c r="C1170" s="381"/>
      <c r="D1170" s="381"/>
      <c r="E1170" s="381"/>
      <c r="F1170" s="381"/>
      <c r="G1170" s="381"/>
      <c r="H1170" s="381"/>
      <c r="I1170" s="381"/>
      <c r="J1170" s="381"/>
      <c r="K1170" s="381"/>
      <c r="L1170" s="381"/>
      <c r="M1170" s="381"/>
      <c r="N1170" s="381"/>
      <c r="O1170" s="381"/>
      <c r="P1170" s="381"/>
      <c r="Q1170" s="381"/>
      <c r="R1170" s="381"/>
    </row>
    <row r="1171" spans="1:18">
      <c r="A1171" s="14"/>
      <c r="B1171" s="14"/>
      <c r="C1171" s="381"/>
      <c r="D1171" s="381"/>
      <c r="E1171" s="381"/>
      <c r="F1171" s="381"/>
      <c r="G1171" s="381"/>
      <c r="H1171" s="381"/>
      <c r="I1171" s="381"/>
      <c r="J1171" s="381"/>
      <c r="K1171" s="381"/>
      <c r="L1171" s="381"/>
      <c r="M1171" s="381"/>
      <c r="N1171" s="381"/>
      <c r="O1171" s="381"/>
      <c r="P1171" s="381"/>
      <c r="Q1171" s="381"/>
      <c r="R1171" s="381"/>
    </row>
    <row r="1172" spans="1:18">
      <c r="A1172" s="14"/>
      <c r="B1172" s="14"/>
      <c r="C1172" s="381"/>
      <c r="D1172" s="381"/>
      <c r="E1172" s="381"/>
      <c r="F1172" s="381"/>
      <c r="G1172" s="381"/>
      <c r="H1172" s="381"/>
      <c r="I1172" s="381"/>
      <c r="J1172" s="381"/>
      <c r="K1172" s="381"/>
      <c r="L1172" s="381"/>
      <c r="M1172" s="381"/>
      <c r="N1172" s="381"/>
      <c r="O1172" s="381"/>
      <c r="P1172" s="381"/>
      <c r="Q1172" s="381"/>
      <c r="R1172" s="381"/>
    </row>
    <row r="1173" spans="1:18">
      <c r="A1173" s="14"/>
      <c r="B1173" s="14"/>
      <c r="C1173" s="381"/>
      <c r="D1173" s="381"/>
      <c r="E1173" s="381"/>
      <c r="F1173" s="381"/>
      <c r="G1173" s="381"/>
      <c r="H1173" s="381"/>
      <c r="I1173" s="381"/>
      <c r="J1173" s="381"/>
      <c r="K1173" s="381"/>
      <c r="L1173" s="381"/>
      <c r="M1173" s="381"/>
      <c r="N1173" s="381"/>
      <c r="O1173" s="381"/>
      <c r="P1173" s="381"/>
      <c r="Q1173" s="381"/>
      <c r="R1173" s="381"/>
    </row>
    <row r="1174" spans="1:18">
      <c r="A1174" s="14"/>
      <c r="B1174" s="14"/>
      <c r="C1174" s="381"/>
      <c r="D1174" s="381"/>
      <c r="E1174" s="381"/>
      <c r="F1174" s="381"/>
      <c r="G1174" s="381"/>
      <c r="H1174" s="381"/>
      <c r="I1174" s="381"/>
      <c r="J1174" s="381"/>
      <c r="K1174" s="381"/>
      <c r="L1174" s="381"/>
      <c r="M1174" s="381"/>
      <c r="N1174" s="381"/>
      <c r="O1174" s="381"/>
      <c r="P1174" s="381"/>
      <c r="Q1174" s="381"/>
      <c r="R1174" s="381"/>
    </row>
    <row r="1175" spans="1:18">
      <c r="A1175" s="14"/>
      <c r="B1175" s="14"/>
      <c r="C1175" s="381"/>
      <c r="D1175" s="381"/>
      <c r="E1175" s="381"/>
      <c r="F1175" s="381"/>
      <c r="G1175" s="381"/>
      <c r="H1175" s="381"/>
      <c r="I1175" s="381"/>
      <c r="J1175" s="381"/>
      <c r="K1175" s="381"/>
      <c r="L1175" s="381"/>
      <c r="M1175" s="381"/>
      <c r="N1175" s="381"/>
      <c r="O1175" s="381"/>
      <c r="P1175" s="381"/>
      <c r="Q1175" s="381"/>
      <c r="R1175" s="381"/>
    </row>
    <row r="1176" spans="1:18">
      <c r="A1176" s="14"/>
      <c r="B1176" s="14"/>
      <c r="C1176" s="381"/>
      <c r="D1176" s="381"/>
      <c r="E1176" s="381"/>
      <c r="F1176" s="381"/>
      <c r="G1176" s="381"/>
      <c r="H1176" s="381"/>
      <c r="I1176" s="381"/>
      <c r="J1176" s="381"/>
      <c r="K1176" s="381"/>
      <c r="L1176" s="381"/>
      <c r="M1176" s="381"/>
      <c r="N1176" s="381"/>
      <c r="O1176" s="381"/>
      <c r="P1176" s="381"/>
      <c r="Q1176" s="381"/>
      <c r="R1176" s="381"/>
    </row>
    <row r="1177" spans="1:18">
      <c r="A1177" s="14"/>
      <c r="B1177" s="14"/>
      <c r="C1177" s="381"/>
      <c r="D1177" s="381"/>
      <c r="E1177" s="381"/>
      <c r="F1177" s="381"/>
      <c r="G1177" s="381"/>
      <c r="H1177" s="381"/>
      <c r="I1177" s="381"/>
      <c r="J1177" s="381"/>
      <c r="K1177" s="381"/>
      <c r="L1177" s="381"/>
      <c r="M1177" s="381"/>
      <c r="N1177" s="381"/>
      <c r="O1177" s="381"/>
      <c r="P1177" s="381"/>
      <c r="Q1177" s="381"/>
      <c r="R1177" s="381"/>
    </row>
    <row r="1178" spans="1:18">
      <c r="A1178" s="14"/>
      <c r="B1178" s="14"/>
      <c r="C1178" s="381"/>
      <c r="D1178" s="381"/>
      <c r="E1178" s="381"/>
      <c r="F1178" s="381"/>
      <c r="G1178" s="381"/>
      <c r="H1178" s="381"/>
      <c r="I1178" s="381"/>
      <c r="J1178" s="381"/>
      <c r="K1178" s="381"/>
      <c r="L1178" s="381"/>
      <c r="M1178" s="381"/>
      <c r="N1178" s="381"/>
      <c r="O1178" s="381"/>
      <c r="P1178" s="381"/>
      <c r="Q1178" s="381"/>
      <c r="R1178" s="381"/>
    </row>
    <row r="1179" spans="1:18">
      <c r="A1179" s="14"/>
      <c r="B1179" s="14"/>
      <c r="C1179" s="381"/>
      <c r="D1179" s="381"/>
      <c r="E1179" s="381"/>
      <c r="F1179" s="381"/>
      <c r="G1179" s="381"/>
      <c r="H1179" s="381"/>
      <c r="I1179" s="381"/>
      <c r="J1179" s="381"/>
      <c r="K1179" s="381"/>
      <c r="L1179" s="381"/>
      <c r="M1179" s="381"/>
      <c r="N1179" s="381"/>
      <c r="O1179" s="381"/>
      <c r="P1179" s="381"/>
      <c r="Q1179" s="381"/>
      <c r="R1179" s="381"/>
    </row>
    <row r="1180" spans="1:18">
      <c r="A1180" s="14"/>
      <c r="B1180" s="14"/>
      <c r="C1180" s="381"/>
      <c r="D1180" s="381"/>
      <c r="E1180" s="381"/>
      <c r="F1180" s="381"/>
      <c r="G1180" s="381"/>
      <c r="H1180" s="381"/>
      <c r="I1180" s="381"/>
      <c r="J1180" s="381"/>
      <c r="K1180" s="381"/>
      <c r="L1180" s="381"/>
      <c r="M1180" s="381"/>
      <c r="N1180" s="381"/>
      <c r="O1180" s="381"/>
      <c r="P1180" s="381"/>
      <c r="Q1180" s="381"/>
      <c r="R1180" s="381"/>
    </row>
    <row r="1181" spans="1:18">
      <c r="A1181" s="14"/>
      <c r="B1181" s="14"/>
      <c r="C1181" s="381"/>
      <c r="D1181" s="381"/>
      <c r="E1181" s="381"/>
      <c r="F1181" s="381"/>
      <c r="G1181" s="381"/>
      <c r="H1181" s="381"/>
      <c r="I1181" s="381"/>
      <c r="J1181" s="381"/>
      <c r="K1181" s="381"/>
      <c r="L1181" s="381"/>
      <c r="M1181" s="381"/>
      <c r="N1181" s="381"/>
      <c r="O1181" s="381"/>
      <c r="P1181" s="381"/>
      <c r="Q1181" s="381"/>
      <c r="R1181" s="381"/>
    </row>
    <row r="1182" spans="1:18">
      <c r="A1182" s="14"/>
      <c r="B1182" s="14"/>
      <c r="C1182" s="381"/>
      <c r="D1182" s="381"/>
      <c r="E1182" s="381"/>
      <c r="F1182" s="381"/>
      <c r="G1182" s="381"/>
      <c r="H1182" s="381"/>
      <c r="I1182" s="381"/>
      <c r="J1182" s="381"/>
      <c r="K1182" s="381"/>
      <c r="L1182" s="381"/>
      <c r="M1182" s="381"/>
      <c r="N1182" s="381"/>
      <c r="O1182" s="381"/>
      <c r="P1182" s="381"/>
      <c r="Q1182" s="381"/>
      <c r="R1182" s="381"/>
    </row>
    <row r="1183" spans="1:18">
      <c r="A1183" s="14"/>
      <c r="B1183" s="14"/>
      <c r="C1183" s="381"/>
      <c r="D1183" s="381"/>
      <c r="E1183" s="381"/>
      <c r="F1183" s="381"/>
      <c r="G1183" s="381"/>
      <c r="H1183" s="381"/>
      <c r="I1183" s="381"/>
      <c r="J1183" s="381"/>
      <c r="K1183" s="381"/>
      <c r="L1183" s="381"/>
      <c r="M1183" s="381"/>
      <c r="N1183" s="381"/>
      <c r="O1183" s="381"/>
      <c r="P1183" s="381"/>
      <c r="Q1183" s="381"/>
      <c r="R1183" s="381"/>
    </row>
    <row r="1184" spans="1:18">
      <c r="A1184" s="14"/>
      <c r="B1184" s="14"/>
      <c r="C1184" s="381"/>
      <c r="D1184" s="381"/>
      <c r="E1184" s="381"/>
      <c r="F1184" s="381"/>
      <c r="G1184" s="381"/>
      <c r="H1184" s="381"/>
      <c r="I1184" s="381"/>
      <c r="J1184" s="381"/>
      <c r="K1184" s="381"/>
      <c r="L1184" s="381"/>
      <c r="M1184" s="381"/>
      <c r="N1184" s="381"/>
      <c r="O1184" s="381"/>
      <c r="P1184" s="381"/>
      <c r="Q1184" s="381"/>
      <c r="R1184" s="381"/>
    </row>
    <row r="1185" spans="1:18">
      <c r="A1185" s="14"/>
      <c r="B1185" s="14"/>
      <c r="C1185" s="381"/>
      <c r="D1185" s="381"/>
      <c r="E1185" s="381"/>
      <c r="F1185" s="381"/>
      <c r="G1185" s="381"/>
      <c r="H1185" s="381"/>
      <c r="I1185" s="381"/>
      <c r="J1185" s="381"/>
      <c r="K1185" s="381"/>
      <c r="L1185" s="381"/>
      <c r="M1185" s="381"/>
      <c r="N1185" s="381"/>
      <c r="O1185" s="381"/>
      <c r="P1185" s="381"/>
      <c r="Q1185" s="381"/>
      <c r="R1185" s="381"/>
    </row>
    <row r="1186" spans="1:18">
      <c r="A1186" s="14"/>
      <c r="B1186" s="14"/>
      <c r="C1186" s="381"/>
      <c r="D1186" s="381"/>
      <c r="E1186" s="381"/>
      <c r="F1186" s="381"/>
      <c r="G1186" s="381"/>
      <c r="H1186" s="381"/>
      <c r="I1186" s="381"/>
      <c r="J1186" s="381"/>
      <c r="K1186" s="381"/>
      <c r="L1186" s="381"/>
      <c r="M1186" s="381"/>
      <c r="N1186" s="381"/>
      <c r="O1186" s="381"/>
      <c r="P1186" s="381"/>
      <c r="Q1186" s="381"/>
      <c r="R1186" s="381"/>
    </row>
    <row r="1187" spans="1:18">
      <c r="A1187" s="14"/>
      <c r="B1187" s="14"/>
      <c r="C1187" s="381"/>
      <c r="D1187" s="381"/>
      <c r="E1187" s="381"/>
      <c r="F1187" s="381"/>
      <c r="G1187" s="381"/>
      <c r="H1187" s="381"/>
      <c r="I1187" s="381"/>
      <c r="J1187" s="381"/>
      <c r="K1187" s="381"/>
      <c r="L1187" s="381"/>
      <c r="M1187" s="381"/>
      <c r="N1187" s="381"/>
      <c r="O1187" s="381"/>
      <c r="P1187" s="381"/>
      <c r="Q1187" s="381"/>
      <c r="R1187" s="381"/>
    </row>
    <row r="1188" spans="1:18">
      <c r="A1188" s="14"/>
      <c r="B1188" s="14"/>
      <c r="C1188" s="381"/>
      <c r="D1188" s="381"/>
      <c r="E1188" s="381"/>
      <c r="F1188" s="381"/>
      <c r="G1188" s="381"/>
      <c r="H1188" s="381"/>
      <c r="I1188" s="381"/>
      <c r="J1188" s="381"/>
      <c r="K1188" s="381"/>
      <c r="L1188" s="381"/>
      <c r="M1188" s="381"/>
      <c r="N1188" s="381"/>
      <c r="O1188" s="381"/>
      <c r="P1188" s="381"/>
      <c r="Q1188" s="381"/>
      <c r="R1188" s="381"/>
    </row>
    <row r="1189" spans="1:18">
      <c r="A1189" s="14"/>
      <c r="B1189" s="14"/>
      <c r="C1189" s="381"/>
      <c r="D1189" s="381"/>
      <c r="E1189" s="381"/>
      <c r="F1189" s="381"/>
      <c r="G1189" s="381"/>
      <c r="H1189" s="381"/>
      <c r="I1189" s="381"/>
      <c r="J1189" s="381"/>
      <c r="K1189" s="381"/>
      <c r="L1189" s="381"/>
      <c r="M1189" s="381"/>
      <c r="N1189" s="381"/>
      <c r="O1189" s="381"/>
      <c r="P1189" s="381"/>
      <c r="Q1189" s="381"/>
      <c r="R1189" s="381"/>
    </row>
    <row r="1190" spans="1:18">
      <c r="A1190" s="14"/>
      <c r="B1190" s="14"/>
      <c r="C1190" s="381"/>
      <c r="D1190" s="381"/>
      <c r="E1190" s="381"/>
      <c r="F1190" s="381"/>
      <c r="G1190" s="381"/>
      <c r="H1190" s="381"/>
      <c r="I1190" s="381"/>
      <c r="J1190" s="381"/>
      <c r="K1190" s="381"/>
      <c r="L1190" s="381"/>
      <c r="M1190" s="381"/>
      <c r="N1190" s="381"/>
      <c r="O1190" s="381"/>
      <c r="P1190" s="381"/>
      <c r="Q1190" s="381"/>
      <c r="R1190" s="381"/>
    </row>
    <row r="1191" spans="1:18">
      <c r="A1191" s="14"/>
      <c r="B1191" s="14"/>
      <c r="C1191" s="381"/>
      <c r="D1191" s="381"/>
      <c r="E1191" s="381"/>
      <c r="F1191" s="381"/>
      <c r="G1191" s="381"/>
      <c r="H1191" s="381"/>
      <c r="I1191" s="381"/>
      <c r="J1191" s="381"/>
      <c r="K1191" s="381"/>
      <c r="L1191" s="381"/>
      <c r="M1191" s="381"/>
      <c r="N1191" s="381"/>
      <c r="O1191" s="381"/>
      <c r="P1191" s="381"/>
      <c r="Q1191" s="381"/>
      <c r="R1191" s="381"/>
    </row>
    <row r="1192" spans="1:18">
      <c r="A1192" s="14"/>
      <c r="B1192" s="14"/>
      <c r="C1192" s="381"/>
      <c r="D1192" s="381"/>
      <c r="E1192" s="381"/>
      <c r="F1192" s="381"/>
      <c r="G1192" s="381"/>
      <c r="H1192" s="381"/>
      <c r="I1192" s="381"/>
      <c r="J1192" s="381"/>
      <c r="K1192" s="381"/>
      <c r="L1192" s="381"/>
      <c r="M1192" s="381"/>
      <c r="N1192" s="381"/>
      <c r="O1192" s="381"/>
      <c r="P1192" s="381"/>
      <c r="Q1192" s="381"/>
      <c r="R1192" s="381"/>
    </row>
    <row r="1193" spans="1:18">
      <c r="A1193" s="14"/>
      <c r="B1193" s="14"/>
      <c r="C1193" s="381"/>
      <c r="D1193" s="381"/>
      <c r="E1193" s="381"/>
      <c r="F1193" s="381"/>
      <c r="G1193" s="381"/>
      <c r="H1193" s="381"/>
      <c r="I1193" s="381"/>
      <c r="J1193" s="381"/>
      <c r="K1193" s="381"/>
      <c r="L1193" s="381"/>
      <c r="M1193" s="381"/>
      <c r="N1193" s="381"/>
      <c r="O1193" s="381"/>
      <c r="P1193" s="381"/>
      <c r="Q1193" s="381"/>
      <c r="R1193" s="381"/>
    </row>
    <row r="1194" spans="1:18">
      <c r="A1194" s="14"/>
      <c r="B1194" s="14"/>
      <c r="C1194" s="381"/>
      <c r="D1194" s="381"/>
      <c r="E1194" s="381"/>
      <c r="F1194" s="381"/>
      <c r="G1194" s="381"/>
      <c r="H1194" s="381"/>
      <c r="I1194" s="381"/>
      <c r="J1194" s="381"/>
      <c r="K1194" s="381"/>
      <c r="L1194" s="381"/>
      <c r="M1194" s="381"/>
      <c r="N1194" s="381"/>
      <c r="O1194" s="381"/>
      <c r="P1194" s="381"/>
      <c r="Q1194" s="381"/>
      <c r="R1194" s="381"/>
    </row>
    <row r="1195" spans="1:18">
      <c r="A1195" s="14"/>
      <c r="B1195" s="14"/>
      <c r="C1195" s="381"/>
      <c r="D1195" s="381"/>
      <c r="E1195" s="381"/>
      <c r="F1195" s="381"/>
      <c r="G1195" s="381"/>
      <c r="H1195" s="381"/>
      <c r="I1195" s="381"/>
      <c r="J1195" s="381"/>
      <c r="K1195" s="381"/>
      <c r="L1195" s="381"/>
      <c r="M1195" s="381"/>
      <c r="N1195" s="381"/>
      <c r="O1195" s="381"/>
      <c r="P1195" s="381"/>
      <c r="Q1195" s="381"/>
      <c r="R1195" s="381"/>
    </row>
    <row r="1196" spans="1:18">
      <c r="A1196" s="14"/>
      <c r="B1196" s="14"/>
      <c r="C1196" s="381"/>
      <c r="D1196" s="381"/>
      <c r="E1196" s="381"/>
      <c r="F1196" s="381"/>
      <c r="G1196" s="381"/>
      <c r="H1196" s="381"/>
      <c r="I1196" s="381"/>
      <c r="J1196" s="381"/>
      <c r="K1196" s="381"/>
      <c r="L1196" s="381"/>
      <c r="M1196" s="381"/>
      <c r="N1196" s="381"/>
      <c r="O1196" s="381"/>
      <c r="P1196" s="381"/>
      <c r="Q1196" s="381"/>
      <c r="R1196" s="381"/>
    </row>
    <row r="1197" spans="1:18">
      <c r="A1197" s="14"/>
      <c r="B1197" s="14"/>
      <c r="C1197" s="381"/>
      <c r="D1197" s="381"/>
      <c r="E1197" s="381"/>
      <c r="F1197" s="381"/>
      <c r="G1197" s="381"/>
      <c r="H1197" s="381"/>
      <c r="I1197" s="381"/>
      <c r="J1197" s="381"/>
      <c r="K1197" s="381"/>
      <c r="L1197" s="381"/>
      <c r="M1197" s="381"/>
      <c r="N1197" s="381"/>
      <c r="O1197" s="381"/>
      <c r="P1197" s="381"/>
      <c r="Q1197" s="381"/>
      <c r="R1197" s="381"/>
    </row>
    <row r="1198" spans="1:18">
      <c r="A1198" s="14"/>
      <c r="B1198" s="14"/>
      <c r="C1198" s="381"/>
      <c r="D1198" s="381"/>
      <c r="E1198" s="381"/>
      <c r="F1198" s="381"/>
      <c r="G1198" s="381"/>
      <c r="H1198" s="381"/>
      <c r="I1198" s="381"/>
      <c r="J1198" s="381"/>
      <c r="K1198" s="381"/>
      <c r="L1198" s="381"/>
      <c r="M1198" s="381"/>
      <c r="N1198" s="381"/>
      <c r="O1198" s="381"/>
      <c r="P1198" s="381"/>
      <c r="Q1198" s="381"/>
      <c r="R1198" s="381"/>
    </row>
    <row r="1199" spans="1:18">
      <c r="A1199" s="14"/>
      <c r="B1199" s="14"/>
      <c r="C1199" s="381"/>
      <c r="D1199" s="381"/>
      <c r="E1199" s="381"/>
      <c r="F1199" s="381"/>
      <c r="G1199" s="381"/>
      <c r="H1199" s="381"/>
      <c r="I1199" s="381"/>
      <c r="J1199" s="381"/>
      <c r="K1199" s="381"/>
      <c r="L1199" s="381"/>
      <c r="M1199" s="381"/>
      <c r="N1199" s="381"/>
      <c r="O1199" s="381"/>
      <c r="P1199" s="381"/>
      <c r="Q1199" s="381"/>
      <c r="R1199" s="381"/>
    </row>
    <row r="1200" spans="1:18">
      <c r="A1200" s="14"/>
      <c r="B1200" s="14"/>
      <c r="C1200" s="381"/>
      <c r="D1200" s="381"/>
      <c r="E1200" s="381"/>
      <c r="F1200" s="381"/>
      <c r="G1200" s="381"/>
      <c r="H1200" s="381"/>
      <c r="I1200" s="381"/>
      <c r="J1200" s="381"/>
      <c r="K1200" s="381"/>
      <c r="L1200" s="381"/>
      <c r="M1200" s="381"/>
      <c r="N1200" s="381"/>
      <c r="O1200" s="381"/>
      <c r="P1200" s="381"/>
      <c r="Q1200" s="381"/>
      <c r="R1200" s="381"/>
    </row>
    <row r="1201" spans="1:18">
      <c r="A1201" s="14"/>
      <c r="B1201" s="14"/>
      <c r="C1201" s="381"/>
      <c r="D1201" s="381"/>
      <c r="E1201" s="381"/>
      <c r="F1201" s="381"/>
      <c r="G1201" s="381"/>
      <c r="H1201" s="381"/>
      <c r="I1201" s="381"/>
      <c r="J1201" s="381"/>
      <c r="K1201" s="381"/>
      <c r="L1201" s="381"/>
      <c r="M1201" s="381"/>
      <c r="N1201" s="381"/>
      <c r="O1201" s="381"/>
      <c r="P1201" s="381"/>
      <c r="Q1201" s="381"/>
      <c r="R1201" s="381"/>
    </row>
    <row r="1202" spans="1:18">
      <c r="A1202" s="14"/>
      <c r="B1202" s="14"/>
      <c r="C1202" s="381"/>
      <c r="D1202" s="381"/>
      <c r="E1202" s="381"/>
      <c r="F1202" s="381"/>
      <c r="G1202" s="381"/>
      <c r="H1202" s="381"/>
      <c r="I1202" s="381"/>
      <c r="J1202" s="381"/>
      <c r="K1202" s="381"/>
      <c r="L1202" s="381"/>
      <c r="M1202" s="381"/>
      <c r="N1202" s="381"/>
      <c r="O1202" s="381"/>
      <c r="P1202" s="381"/>
      <c r="Q1202" s="381"/>
      <c r="R1202" s="381"/>
    </row>
    <row r="1203" spans="1:18">
      <c r="A1203" s="14"/>
      <c r="B1203" s="14"/>
      <c r="C1203" s="381"/>
      <c r="D1203" s="381"/>
      <c r="E1203" s="381"/>
      <c r="F1203" s="381"/>
      <c r="G1203" s="381"/>
      <c r="H1203" s="381"/>
      <c r="I1203" s="381"/>
      <c r="J1203" s="381"/>
      <c r="K1203" s="381"/>
      <c r="L1203" s="381"/>
      <c r="M1203" s="381"/>
      <c r="N1203" s="381"/>
      <c r="O1203" s="381"/>
      <c r="P1203" s="381"/>
      <c r="Q1203" s="381"/>
      <c r="R1203" s="381"/>
    </row>
    <row r="1204" spans="1:18">
      <c r="A1204" s="14"/>
      <c r="B1204" s="14"/>
      <c r="C1204" s="381"/>
      <c r="D1204" s="381"/>
      <c r="E1204" s="381"/>
      <c r="F1204" s="381"/>
      <c r="G1204" s="381"/>
      <c r="H1204" s="381"/>
      <c r="I1204" s="381"/>
      <c r="J1204" s="381"/>
      <c r="K1204" s="381"/>
      <c r="L1204" s="381"/>
      <c r="M1204" s="381"/>
      <c r="N1204" s="381"/>
      <c r="O1204" s="381"/>
      <c r="P1204" s="381"/>
      <c r="Q1204" s="381"/>
      <c r="R1204" s="381"/>
    </row>
    <row r="1205" spans="1:18">
      <c r="A1205" s="14"/>
      <c r="B1205" s="14"/>
      <c r="C1205" s="381"/>
      <c r="D1205" s="381"/>
      <c r="E1205" s="381"/>
      <c r="F1205" s="381"/>
      <c r="G1205" s="381"/>
      <c r="H1205" s="381"/>
      <c r="I1205" s="381"/>
      <c r="J1205" s="381"/>
      <c r="K1205" s="381"/>
      <c r="L1205" s="381"/>
      <c r="M1205" s="381"/>
      <c r="N1205" s="381"/>
      <c r="O1205" s="381"/>
      <c r="P1205" s="381"/>
      <c r="Q1205" s="381"/>
      <c r="R1205" s="381"/>
    </row>
    <row r="1206" spans="1:18">
      <c r="A1206" s="14"/>
      <c r="B1206" s="14"/>
      <c r="C1206" s="381"/>
      <c r="D1206" s="381"/>
      <c r="E1206" s="381"/>
      <c r="F1206" s="381"/>
      <c r="G1206" s="381"/>
      <c r="H1206" s="381"/>
      <c r="I1206" s="381"/>
      <c r="J1206" s="381"/>
      <c r="K1206" s="381"/>
      <c r="L1206" s="381"/>
      <c r="M1206" s="381"/>
      <c r="N1206" s="381"/>
      <c r="O1206" s="381"/>
      <c r="P1206" s="381"/>
      <c r="Q1206" s="381"/>
      <c r="R1206" s="381"/>
    </row>
    <row r="1207" spans="1:18">
      <c r="A1207" s="14"/>
      <c r="B1207" s="14"/>
      <c r="C1207" s="381"/>
      <c r="D1207" s="381"/>
      <c r="E1207" s="381"/>
      <c r="F1207" s="381"/>
      <c r="G1207" s="381"/>
      <c r="H1207" s="381"/>
      <c r="I1207" s="381"/>
      <c r="J1207" s="381"/>
      <c r="K1207" s="381"/>
      <c r="L1207" s="381"/>
      <c r="M1207" s="381"/>
      <c r="N1207" s="381"/>
      <c r="O1207" s="381"/>
      <c r="P1207" s="381"/>
      <c r="Q1207" s="381"/>
      <c r="R1207" s="381"/>
    </row>
    <row r="1208" spans="1:18">
      <c r="A1208" s="14"/>
      <c r="B1208" s="14"/>
      <c r="C1208" s="381"/>
      <c r="D1208" s="381"/>
      <c r="E1208" s="381"/>
      <c r="F1208" s="381"/>
      <c r="G1208" s="381"/>
      <c r="H1208" s="381"/>
      <c r="I1208" s="381"/>
      <c r="J1208" s="381"/>
      <c r="K1208" s="381"/>
      <c r="L1208" s="381"/>
      <c r="M1208" s="381"/>
      <c r="N1208" s="381"/>
      <c r="O1208" s="381"/>
      <c r="P1208" s="381"/>
      <c r="Q1208" s="381"/>
      <c r="R1208" s="381"/>
    </row>
    <row r="1209" spans="1:18">
      <c r="A1209" s="14"/>
      <c r="B1209" s="14"/>
      <c r="C1209" s="381"/>
      <c r="D1209" s="381"/>
      <c r="E1209" s="381"/>
      <c r="F1209" s="381"/>
      <c r="G1209" s="381"/>
      <c r="H1209" s="381"/>
      <c r="I1209" s="381"/>
      <c r="J1209" s="381"/>
      <c r="K1209" s="381"/>
      <c r="L1209" s="381"/>
      <c r="M1209" s="381"/>
      <c r="N1209" s="381"/>
      <c r="O1209" s="381"/>
      <c r="P1209" s="381"/>
      <c r="Q1209" s="381"/>
      <c r="R1209" s="381"/>
    </row>
    <row r="1210" spans="1:18">
      <c r="A1210" s="14"/>
      <c r="B1210" s="14"/>
      <c r="C1210" s="381"/>
      <c r="D1210" s="381"/>
      <c r="E1210" s="381"/>
      <c r="F1210" s="381"/>
      <c r="G1210" s="381"/>
      <c r="H1210" s="381"/>
      <c r="I1210" s="381"/>
      <c r="J1210" s="381"/>
      <c r="K1210" s="381"/>
      <c r="L1210" s="381"/>
      <c r="M1210" s="381"/>
      <c r="N1210" s="381"/>
      <c r="O1210" s="381"/>
      <c r="P1210" s="381"/>
      <c r="Q1210" s="381"/>
      <c r="R1210" s="381"/>
    </row>
    <row r="1211" spans="1:18">
      <c r="A1211" s="14"/>
      <c r="B1211" s="14"/>
      <c r="C1211" s="381"/>
      <c r="D1211" s="381"/>
      <c r="E1211" s="381"/>
      <c r="F1211" s="381"/>
      <c r="G1211" s="381"/>
      <c r="H1211" s="381"/>
      <c r="I1211" s="381"/>
      <c r="J1211" s="381"/>
      <c r="K1211" s="381"/>
      <c r="L1211" s="381"/>
      <c r="M1211" s="381"/>
      <c r="N1211" s="381"/>
      <c r="O1211" s="381"/>
      <c r="P1211" s="381"/>
      <c r="Q1211" s="381"/>
      <c r="R1211" s="381"/>
    </row>
    <row r="1212" spans="1:18">
      <c r="A1212" s="14"/>
      <c r="B1212" s="14"/>
      <c r="C1212" s="381"/>
      <c r="D1212" s="381"/>
      <c r="E1212" s="381"/>
      <c r="F1212" s="381"/>
      <c r="G1212" s="381"/>
      <c r="H1212" s="381"/>
      <c r="I1212" s="381"/>
      <c r="J1212" s="381"/>
      <c r="K1212" s="381"/>
      <c r="L1212" s="381"/>
      <c r="M1212" s="381"/>
      <c r="N1212" s="381"/>
      <c r="O1212" s="381"/>
      <c r="P1212" s="381"/>
      <c r="Q1212" s="381"/>
      <c r="R1212" s="381"/>
    </row>
    <row r="1213" spans="1:18">
      <c r="A1213" s="14"/>
      <c r="B1213" s="14"/>
      <c r="C1213" s="381"/>
      <c r="D1213" s="381"/>
      <c r="E1213" s="381"/>
      <c r="F1213" s="381"/>
      <c r="G1213" s="381"/>
      <c r="H1213" s="381"/>
      <c r="I1213" s="381"/>
      <c r="J1213" s="381"/>
      <c r="K1213" s="381"/>
      <c r="L1213" s="381"/>
      <c r="M1213" s="381"/>
      <c r="N1213" s="381"/>
      <c r="O1213" s="381"/>
      <c r="P1213" s="381"/>
      <c r="Q1213" s="381"/>
      <c r="R1213" s="381"/>
    </row>
    <row r="1214" spans="1:18">
      <c r="A1214" s="14"/>
      <c r="B1214" s="14"/>
      <c r="C1214" s="381"/>
      <c r="D1214" s="381"/>
      <c r="E1214" s="381"/>
      <c r="F1214" s="381"/>
      <c r="G1214" s="381"/>
      <c r="H1214" s="381"/>
      <c r="I1214" s="381"/>
      <c r="J1214" s="381"/>
      <c r="K1214" s="381"/>
      <c r="L1214" s="381"/>
      <c r="M1214" s="381"/>
      <c r="N1214" s="381"/>
      <c r="O1214" s="381"/>
      <c r="P1214" s="381"/>
      <c r="Q1214" s="381"/>
      <c r="R1214" s="381"/>
    </row>
    <row r="1215" spans="1:18">
      <c r="A1215" s="14"/>
      <c r="B1215" s="14"/>
      <c r="C1215" s="381"/>
      <c r="D1215" s="381"/>
      <c r="E1215" s="381"/>
      <c r="F1215" s="381"/>
      <c r="G1215" s="381"/>
      <c r="H1215" s="381"/>
      <c r="I1215" s="381"/>
      <c r="J1215" s="381"/>
      <c r="K1215" s="381"/>
      <c r="L1215" s="381"/>
      <c r="M1215" s="381"/>
      <c r="N1215" s="381"/>
      <c r="O1215" s="381"/>
      <c r="P1215" s="381"/>
      <c r="Q1215" s="381"/>
      <c r="R1215" s="381"/>
    </row>
    <row r="1216" spans="1:18">
      <c r="A1216" s="14"/>
      <c r="B1216" s="14"/>
      <c r="C1216" s="381"/>
      <c r="D1216" s="381"/>
      <c r="E1216" s="381"/>
      <c r="F1216" s="381"/>
      <c r="G1216" s="381"/>
      <c r="H1216" s="381"/>
      <c r="I1216" s="381"/>
      <c r="J1216" s="381"/>
      <c r="K1216" s="381"/>
      <c r="L1216" s="381"/>
      <c r="M1216" s="381"/>
      <c r="N1216" s="381"/>
      <c r="O1216" s="381"/>
      <c r="P1216" s="381"/>
      <c r="Q1216" s="381"/>
      <c r="R1216" s="381"/>
    </row>
    <row r="1217" spans="1:18">
      <c r="A1217" s="14"/>
      <c r="B1217" s="14"/>
      <c r="C1217" s="381"/>
      <c r="D1217" s="381"/>
      <c r="E1217" s="381"/>
      <c r="F1217" s="381"/>
      <c r="G1217" s="381"/>
      <c r="H1217" s="381"/>
      <c r="I1217" s="381"/>
      <c r="J1217" s="381"/>
      <c r="K1217" s="381"/>
      <c r="L1217" s="381"/>
      <c r="M1217" s="381"/>
      <c r="N1217" s="381"/>
      <c r="O1217" s="381"/>
      <c r="P1217" s="381"/>
      <c r="Q1217" s="381"/>
      <c r="R1217" s="381"/>
    </row>
    <row r="1218" spans="1:18">
      <c r="A1218" s="14"/>
      <c r="B1218" s="14"/>
      <c r="C1218" s="381"/>
      <c r="D1218" s="381"/>
      <c r="E1218" s="381"/>
      <c r="F1218" s="381"/>
      <c r="G1218" s="381"/>
      <c r="H1218" s="381"/>
      <c r="I1218" s="381"/>
      <c r="J1218" s="381"/>
      <c r="K1218" s="381"/>
      <c r="L1218" s="381"/>
      <c r="M1218" s="381"/>
      <c r="N1218" s="381"/>
      <c r="O1218" s="381"/>
      <c r="P1218" s="381"/>
      <c r="Q1218" s="381"/>
      <c r="R1218" s="381"/>
    </row>
    <row r="1219" spans="1:18">
      <c r="A1219" s="14"/>
      <c r="B1219" s="14"/>
      <c r="C1219" s="381"/>
      <c r="D1219" s="381"/>
      <c r="E1219" s="381"/>
      <c r="F1219" s="381"/>
      <c r="G1219" s="381"/>
      <c r="H1219" s="381"/>
      <c r="I1219" s="381"/>
      <c r="J1219" s="381"/>
      <c r="K1219" s="381"/>
      <c r="L1219" s="381"/>
      <c r="M1219" s="381"/>
      <c r="N1219" s="381"/>
      <c r="O1219" s="381"/>
      <c r="P1219" s="381"/>
      <c r="Q1219" s="381"/>
      <c r="R1219" s="381"/>
    </row>
    <row r="1220" spans="1:18">
      <c r="A1220" s="14"/>
      <c r="B1220" s="14"/>
      <c r="C1220" s="381"/>
      <c r="D1220" s="381"/>
      <c r="E1220" s="381"/>
      <c r="F1220" s="381"/>
      <c r="G1220" s="381"/>
      <c r="H1220" s="381"/>
      <c r="I1220" s="381"/>
      <c r="J1220" s="381"/>
      <c r="K1220" s="381"/>
      <c r="L1220" s="381"/>
      <c r="M1220" s="381"/>
      <c r="N1220" s="381"/>
      <c r="O1220" s="381"/>
      <c r="P1220" s="381"/>
      <c r="Q1220" s="381"/>
      <c r="R1220" s="381"/>
    </row>
    <row r="1221" spans="1:18">
      <c r="A1221" s="14"/>
      <c r="B1221" s="14"/>
      <c r="C1221" s="381"/>
      <c r="D1221" s="381"/>
      <c r="E1221" s="381"/>
      <c r="F1221" s="381"/>
      <c r="G1221" s="381"/>
      <c r="H1221" s="381"/>
      <c r="I1221" s="381"/>
      <c r="J1221" s="381"/>
      <c r="K1221" s="381"/>
      <c r="L1221" s="381"/>
      <c r="M1221" s="381"/>
      <c r="N1221" s="381"/>
      <c r="O1221" s="381"/>
      <c r="P1221" s="381"/>
      <c r="Q1221" s="381"/>
      <c r="R1221" s="381"/>
    </row>
    <row r="1222" spans="1:18">
      <c r="A1222" s="14"/>
      <c r="B1222" s="14"/>
      <c r="C1222" s="381"/>
      <c r="D1222" s="381"/>
      <c r="E1222" s="381"/>
      <c r="F1222" s="381"/>
      <c r="G1222" s="381"/>
      <c r="H1222" s="381"/>
      <c r="I1222" s="381"/>
      <c r="J1222" s="381"/>
      <c r="K1222" s="381"/>
      <c r="L1222" s="381"/>
      <c r="M1222" s="381"/>
      <c r="N1222" s="381"/>
      <c r="O1222" s="381"/>
      <c r="P1222" s="381"/>
      <c r="Q1222" s="381"/>
      <c r="R1222" s="381"/>
    </row>
    <row r="1223" spans="1:18">
      <c r="A1223" s="14"/>
      <c r="B1223" s="14"/>
      <c r="C1223" s="381"/>
      <c r="D1223" s="381"/>
      <c r="E1223" s="381"/>
      <c r="F1223" s="381"/>
      <c r="G1223" s="381"/>
      <c r="H1223" s="381"/>
      <c r="I1223" s="381"/>
      <c r="J1223" s="381"/>
      <c r="K1223" s="381"/>
      <c r="L1223" s="381"/>
      <c r="M1223" s="381"/>
      <c r="N1223" s="381"/>
      <c r="O1223" s="381"/>
      <c r="P1223" s="381"/>
      <c r="Q1223" s="381"/>
      <c r="R1223" s="381"/>
    </row>
    <row r="1224" spans="1:18">
      <c r="A1224" s="14"/>
      <c r="B1224" s="14"/>
      <c r="C1224" s="381"/>
      <c r="D1224" s="381"/>
      <c r="E1224" s="381"/>
      <c r="F1224" s="381"/>
      <c r="G1224" s="381"/>
      <c r="H1224" s="381"/>
      <c r="I1224" s="381"/>
      <c r="J1224" s="381"/>
      <c r="K1224" s="381"/>
      <c r="L1224" s="381"/>
      <c r="M1224" s="381"/>
      <c r="N1224" s="381"/>
      <c r="O1224" s="381"/>
      <c r="P1224" s="381"/>
      <c r="Q1224" s="381"/>
      <c r="R1224" s="381"/>
    </row>
    <row r="1225" spans="1:18">
      <c r="A1225" s="14"/>
      <c r="B1225" s="14"/>
      <c r="C1225" s="381"/>
      <c r="D1225" s="381"/>
      <c r="E1225" s="381"/>
      <c r="F1225" s="381"/>
      <c r="G1225" s="381"/>
      <c r="H1225" s="381"/>
      <c r="I1225" s="381"/>
      <c r="J1225" s="381"/>
      <c r="K1225" s="381"/>
      <c r="L1225" s="381"/>
      <c r="M1225" s="381"/>
      <c r="N1225" s="381"/>
      <c r="O1225" s="381"/>
      <c r="P1225" s="381"/>
      <c r="Q1225" s="381"/>
      <c r="R1225" s="381"/>
    </row>
    <row r="1226" spans="1:18">
      <c r="A1226" s="14"/>
      <c r="B1226" s="14"/>
      <c r="C1226" s="381"/>
      <c r="D1226" s="381"/>
      <c r="E1226" s="381"/>
      <c r="F1226" s="381"/>
      <c r="G1226" s="381"/>
      <c r="H1226" s="381"/>
      <c r="I1226" s="381"/>
      <c r="J1226" s="381"/>
      <c r="K1226" s="381"/>
      <c r="L1226" s="381"/>
      <c r="M1226" s="381"/>
      <c r="N1226" s="381"/>
      <c r="O1226" s="381"/>
      <c r="P1226" s="381"/>
      <c r="Q1226" s="381"/>
      <c r="R1226" s="381"/>
    </row>
    <row r="1227" spans="1:18">
      <c r="A1227" s="14"/>
      <c r="B1227" s="14"/>
      <c r="C1227" s="381"/>
      <c r="D1227" s="381"/>
      <c r="E1227" s="381"/>
      <c r="F1227" s="381"/>
      <c r="G1227" s="381"/>
      <c r="H1227" s="381"/>
      <c r="I1227" s="381"/>
      <c r="J1227" s="381"/>
      <c r="K1227" s="381"/>
      <c r="L1227" s="381"/>
      <c r="M1227" s="381"/>
      <c r="N1227" s="381"/>
      <c r="O1227" s="381"/>
      <c r="P1227" s="381"/>
      <c r="Q1227" s="381"/>
      <c r="R1227" s="381"/>
    </row>
    <row r="1228" spans="1:18">
      <c r="A1228" s="14"/>
      <c r="B1228" s="14"/>
      <c r="C1228" s="381"/>
      <c r="D1228" s="381"/>
      <c r="E1228" s="381"/>
      <c r="F1228" s="381"/>
      <c r="G1228" s="381"/>
      <c r="H1228" s="381"/>
      <c r="I1228" s="381"/>
      <c r="J1228" s="381"/>
      <c r="K1228" s="381"/>
      <c r="L1228" s="381"/>
      <c r="M1228" s="381"/>
      <c r="N1228" s="381"/>
      <c r="O1228" s="381"/>
      <c r="P1228" s="381"/>
      <c r="Q1228" s="381"/>
      <c r="R1228" s="381"/>
    </row>
    <row r="1229" spans="1:18">
      <c r="A1229" s="14"/>
      <c r="B1229" s="14"/>
      <c r="C1229" s="381"/>
      <c r="D1229" s="381"/>
      <c r="E1229" s="381"/>
      <c r="F1229" s="381"/>
      <c r="G1229" s="381"/>
      <c r="H1229" s="381"/>
      <c r="I1229" s="381"/>
      <c r="J1229" s="381"/>
      <c r="K1229" s="381"/>
      <c r="L1229" s="381"/>
      <c r="M1229" s="381"/>
      <c r="N1229" s="381"/>
      <c r="O1229" s="381"/>
      <c r="P1229" s="381"/>
      <c r="Q1229" s="381"/>
      <c r="R1229" s="381"/>
    </row>
    <row r="1230" spans="1:18">
      <c r="A1230" s="14"/>
      <c r="B1230" s="14"/>
      <c r="C1230" s="381"/>
      <c r="D1230" s="381"/>
      <c r="E1230" s="381"/>
      <c r="F1230" s="381"/>
      <c r="G1230" s="381"/>
      <c r="H1230" s="381"/>
      <c r="I1230" s="381"/>
      <c r="J1230" s="381"/>
      <c r="K1230" s="381"/>
      <c r="L1230" s="381"/>
      <c r="M1230" s="381"/>
      <c r="N1230" s="381"/>
      <c r="O1230" s="381"/>
      <c r="P1230" s="381"/>
      <c r="Q1230" s="381"/>
      <c r="R1230" s="381"/>
    </row>
    <row r="1231" spans="1:18">
      <c r="A1231" s="14"/>
      <c r="B1231" s="14"/>
      <c r="C1231" s="381"/>
      <c r="D1231" s="381"/>
      <c r="E1231" s="381"/>
      <c r="F1231" s="381"/>
      <c r="G1231" s="381"/>
      <c r="H1231" s="381"/>
      <c r="I1231" s="381"/>
      <c r="J1231" s="381"/>
      <c r="K1231" s="381"/>
      <c r="L1231" s="381"/>
      <c r="M1231" s="381"/>
      <c r="N1231" s="381"/>
      <c r="O1231" s="381"/>
      <c r="P1231" s="381"/>
      <c r="Q1231" s="381"/>
      <c r="R1231" s="381"/>
    </row>
    <row r="1232" spans="1:18">
      <c r="A1232" s="14"/>
      <c r="B1232" s="14"/>
      <c r="C1232" s="381"/>
      <c r="D1232" s="381"/>
      <c r="E1232" s="381"/>
      <c r="F1232" s="381"/>
      <c r="G1232" s="381"/>
      <c r="H1232" s="381"/>
      <c r="I1232" s="381"/>
      <c r="J1232" s="381"/>
      <c r="K1232" s="381"/>
      <c r="L1232" s="381"/>
      <c r="M1232" s="381"/>
      <c r="N1232" s="381"/>
      <c r="O1232" s="381"/>
      <c r="P1232" s="381"/>
      <c r="Q1232" s="381"/>
      <c r="R1232" s="381"/>
    </row>
    <row r="1233" spans="1:18">
      <c r="A1233" s="14"/>
      <c r="B1233" s="14"/>
      <c r="C1233" s="381"/>
      <c r="D1233" s="381"/>
      <c r="E1233" s="381"/>
      <c r="F1233" s="381"/>
      <c r="G1233" s="381"/>
      <c r="H1233" s="381"/>
      <c r="I1233" s="381"/>
      <c r="J1233" s="381"/>
      <c r="K1233" s="381"/>
      <c r="L1233" s="381"/>
      <c r="M1233" s="381"/>
      <c r="N1233" s="381"/>
      <c r="O1233" s="381"/>
      <c r="P1233" s="381"/>
      <c r="Q1233" s="381"/>
      <c r="R1233" s="381"/>
    </row>
    <row r="1234" spans="1:18">
      <c r="A1234" s="14"/>
      <c r="B1234" s="14"/>
      <c r="C1234" s="381"/>
      <c r="D1234" s="381"/>
      <c r="E1234" s="381"/>
      <c r="F1234" s="381"/>
      <c r="G1234" s="381"/>
      <c r="H1234" s="381"/>
      <c r="I1234" s="381"/>
      <c r="J1234" s="381"/>
      <c r="K1234" s="381"/>
      <c r="L1234" s="381"/>
      <c r="M1234" s="381"/>
      <c r="N1234" s="381"/>
      <c r="O1234" s="381"/>
      <c r="P1234" s="381"/>
      <c r="Q1234" s="381"/>
      <c r="R1234" s="381"/>
    </row>
    <row r="1235" spans="1:18">
      <c r="A1235" s="14"/>
      <c r="B1235" s="14"/>
      <c r="C1235" s="381"/>
      <c r="D1235" s="381"/>
      <c r="E1235" s="381"/>
      <c r="F1235" s="381"/>
      <c r="G1235" s="381"/>
      <c r="H1235" s="381"/>
      <c r="I1235" s="381"/>
      <c r="J1235" s="381"/>
      <c r="K1235" s="381"/>
      <c r="L1235" s="381"/>
      <c r="M1235" s="381"/>
      <c r="N1235" s="381"/>
      <c r="O1235" s="381"/>
      <c r="P1235" s="381"/>
      <c r="Q1235" s="381"/>
      <c r="R1235" s="381"/>
    </row>
    <row r="1236" spans="1:18">
      <c r="A1236" s="14"/>
      <c r="B1236" s="14"/>
      <c r="C1236" s="381"/>
      <c r="D1236" s="381"/>
      <c r="E1236" s="381"/>
      <c r="F1236" s="381"/>
      <c r="G1236" s="381"/>
      <c r="H1236" s="381"/>
      <c r="I1236" s="381"/>
      <c r="J1236" s="381"/>
      <c r="K1236" s="381"/>
      <c r="L1236" s="381"/>
      <c r="M1236" s="381"/>
      <c r="N1236" s="381"/>
      <c r="O1236" s="381"/>
      <c r="P1236" s="381"/>
      <c r="Q1236" s="381"/>
      <c r="R1236" s="381"/>
    </row>
    <row r="1237" spans="1:18">
      <c r="A1237" s="14"/>
      <c r="B1237" s="14"/>
      <c r="C1237" s="381"/>
      <c r="D1237" s="381"/>
      <c r="E1237" s="381"/>
      <c r="F1237" s="381"/>
      <c r="G1237" s="381"/>
      <c r="H1237" s="381"/>
      <c r="I1237" s="381"/>
      <c r="J1237" s="381"/>
      <c r="K1237" s="381"/>
      <c r="L1237" s="381"/>
      <c r="M1237" s="381"/>
      <c r="N1237" s="381"/>
      <c r="O1237" s="381"/>
      <c r="P1237" s="381"/>
      <c r="Q1237" s="381"/>
      <c r="R1237" s="381"/>
    </row>
    <row r="1238" spans="1:18">
      <c r="A1238" s="14"/>
      <c r="B1238" s="14"/>
      <c r="C1238" s="381"/>
      <c r="D1238" s="381"/>
      <c r="E1238" s="381"/>
      <c r="F1238" s="381"/>
      <c r="G1238" s="381"/>
      <c r="H1238" s="381"/>
      <c r="I1238" s="381"/>
      <c r="J1238" s="381"/>
      <c r="K1238" s="381"/>
      <c r="L1238" s="381"/>
      <c r="M1238" s="381"/>
      <c r="N1238" s="381"/>
      <c r="O1238" s="381"/>
      <c r="P1238" s="381"/>
      <c r="Q1238" s="381"/>
      <c r="R1238" s="381"/>
    </row>
    <row r="1239" spans="1:18">
      <c r="A1239" s="14"/>
      <c r="B1239" s="14"/>
      <c r="C1239" s="381"/>
      <c r="D1239" s="381"/>
      <c r="E1239" s="381"/>
      <c r="F1239" s="381"/>
      <c r="G1239" s="381"/>
      <c r="H1239" s="381"/>
      <c r="I1239" s="381"/>
      <c r="J1239" s="381"/>
      <c r="K1239" s="381"/>
      <c r="L1239" s="381"/>
      <c r="M1239" s="381"/>
      <c r="N1239" s="381"/>
      <c r="O1239" s="381"/>
      <c r="P1239" s="381"/>
      <c r="Q1239" s="381"/>
      <c r="R1239" s="381"/>
    </row>
    <row r="1240" spans="1:18">
      <c r="A1240" s="14"/>
      <c r="B1240" s="14"/>
      <c r="C1240" s="381"/>
      <c r="D1240" s="381"/>
      <c r="E1240" s="381"/>
      <c r="F1240" s="381"/>
      <c r="G1240" s="381"/>
      <c r="H1240" s="381"/>
      <c r="I1240" s="381"/>
      <c r="J1240" s="381"/>
      <c r="K1240" s="381"/>
      <c r="L1240" s="381"/>
      <c r="M1240" s="381"/>
      <c r="N1240" s="381"/>
      <c r="O1240" s="381"/>
      <c r="P1240" s="381"/>
      <c r="Q1240" s="381"/>
      <c r="R1240" s="381"/>
    </row>
    <row r="1241" spans="1:18">
      <c r="A1241" s="14"/>
      <c r="B1241" s="14"/>
      <c r="C1241" s="381"/>
      <c r="D1241" s="381"/>
      <c r="E1241" s="381"/>
      <c r="F1241" s="381"/>
      <c r="G1241" s="381"/>
      <c r="H1241" s="381"/>
      <c r="I1241" s="381"/>
      <c r="J1241" s="381"/>
      <c r="K1241" s="381"/>
      <c r="L1241" s="381"/>
      <c r="M1241" s="381"/>
      <c r="N1241" s="381"/>
      <c r="O1241" s="381"/>
      <c r="P1241" s="381"/>
      <c r="Q1241" s="381"/>
      <c r="R1241" s="381"/>
    </row>
    <row r="1242" spans="1:18">
      <c r="A1242" s="14"/>
      <c r="B1242" s="14"/>
      <c r="C1242" s="381"/>
      <c r="D1242" s="381"/>
      <c r="E1242" s="381"/>
      <c r="F1242" s="381"/>
      <c r="G1242" s="381"/>
      <c r="H1242" s="381"/>
      <c r="I1242" s="381"/>
      <c r="J1242" s="381"/>
      <c r="K1242" s="381"/>
      <c r="L1242" s="381"/>
      <c r="M1242" s="381"/>
      <c r="N1242" s="381"/>
      <c r="O1242" s="381"/>
      <c r="P1242" s="381"/>
      <c r="Q1242" s="381"/>
      <c r="R1242" s="381"/>
    </row>
    <row r="1243" spans="1:18">
      <c r="A1243" s="14"/>
      <c r="B1243" s="14"/>
      <c r="C1243" s="381"/>
      <c r="D1243" s="381"/>
      <c r="E1243" s="381"/>
      <c r="F1243" s="381"/>
      <c r="G1243" s="381"/>
      <c r="H1243" s="381"/>
      <c r="I1243" s="381"/>
      <c r="J1243" s="381"/>
      <c r="K1243" s="381"/>
      <c r="L1243" s="381"/>
      <c r="M1243" s="381"/>
      <c r="N1243" s="381"/>
      <c r="O1243" s="381"/>
      <c r="P1243" s="381"/>
      <c r="Q1243" s="381"/>
      <c r="R1243" s="381"/>
    </row>
    <row r="1244" spans="1:18">
      <c r="A1244" s="14"/>
      <c r="B1244" s="14"/>
      <c r="C1244" s="381"/>
      <c r="D1244" s="381"/>
      <c r="E1244" s="381"/>
      <c r="F1244" s="381"/>
      <c r="G1244" s="381"/>
      <c r="H1244" s="381"/>
      <c r="I1244" s="381"/>
      <c r="J1244" s="381"/>
      <c r="K1244" s="381"/>
      <c r="L1244" s="381"/>
      <c r="M1244" s="381"/>
      <c r="N1244" s="381"/>
      <c r="O1244" s="381"/>
      <c r="P1244" s="381"/>
      <c r="Q1244" s="381"/>
      <c r="R1244" s="381"/>
    </row>
  </sheetData>
  <mergeCells count="27">
    <mergeCell ref="A2:AA2"/>
    <mergeCell ref="A1:AA1"/>
    <mergeCell ref="A7:B7"/>
    <mergeCell ref="A3:A6"/>
    <mergeCell ref="B3:B6"/>
    <mergeCell ref="C3:F3"/>
    <mergeCell ref="C4:C6"/>
    <mergeCell ref="D4:D6"/>
    <mergeCell ref="G3:X3"/>
    <mergeCell ref="Y3:AA3"/>
    <mergeCell ref="E4:F5"/>
    <mergeCell ref="I4:J5"/>
    <mergeCell ref="Q4:X4"/>
    <mergeCell ref="Y4:Z4"/>
    <mergeCell ref="AA4:AA6"/>
    <mergeCell ref="Q5:R5"/>
    <mergeCell ref="S5:T5"/>
    <mergeCell ref="U5:V5"/>
    <mergeCell ref="W5:X5"/>
    <mergeCell ref="Y5:Y6"/>
    <mergeCell ref="Z5:Z6"/>
    <mergeCell ref="M5:N5"/>
    <mergeCell ref="O5:P5"/>
    <mergeCell ref="G4:G6"/>
    <mergeCell ref="H4:H6"/>
    <mergeCell ref="K4:P4"/>
    <mergeCell ref="K5:L5"/>
  </mergeCells>
  <printOptions horizontalCentered="1" verticalCentered="1"/>
  <pageMargins left="0.19685039370078741" right="0.19685039370078741" top="0.78740157480314965" bottom="0.39370078740157483" header="0" footer="0"/>
  <pageSetup paperSize="9" scale="42" orientation="landscape" horizontalDpi="4294967292" r:id="rId1"/>
  <headerFooter alignWithMargins="0"/>
  <rowBreaks count="4" manualBreakCount="4">
    <brk id="47" max="16383" man="1"/>
    <brk id="98" max="26" man="1"/>
    <brk id="145" max="16383" man="1"/>
    <brk id="200" max="2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pageSetUpPr fitToPage="1"/>
  </sheetPr>
  <dimension ref="A1:I68"/>
  <sheetViews>
    <sheetView topLeftCell="A31" zoomScaleNormal="100" zoomScaleSheetLayoutView="75" workbookViewId="0">
      <selection activeCell="P11" sqref="P11"/>
    </sheetView>
  </sheetViews>
  <sheetFormatPr defaultRowHeight="12.75"/>
  <cols>
    <col min="1" max="1" width="3.7109375" style="95" customWidth="1"/>
    <col min="2" max="2" width="39.28515625" style="20" customWidth="1"/>
    <col min="3" max="3" width="12.5703125" style="66" customWidth="1"/>
    <col min="4" max="5" width="12.5703125" style="20" customWidth="1"/>
    <col min="6" max="16384" width="9.140625" style="20"/>
  </cols>
  <sheetData>
    <row r="1" spans="1:9" ht="19.5" customHeight="1">
      <c r="A1" s="596" t="s">
        <v>9</v>
      </c>
      <c r="B1" s="596"/>
      <c r="C1" s="596"/>
      <c r="D1" s="596"/>
      <c r="E1" s="596"/>
      <c r="F1" s="596"/>
      <c r="G1" s="596"/>
      <c r="H1" s="596"/>
      <c r="I1" s="596"/>
    </row>
    <row r="2" spans="1:9" ht="45" customHeight="1" thickBot="1">
      <c r="A2" s="691" t="s">
        <v>71</v>
      </c>
      <c r="B2" s="691"/>
      <c r="C2" s="691"/>
      <c r="D2" s="691"/>
      <c r="E2" s="691"/>
      <c r="F2" s="691"/>
      <c r="G2" s="691"/>
      <c r="H2" s="691"/>
      <c r="I2" s="691"/>
    </row>
    <row r="3" spans="1:9" ht="26.25" customHeight="1" thickTop="1">
      <c r="A3" s="692" t="s">
        <v>56</v>
      </c>
      <c r="B3" s="570" t="s">
        <v>88</v>
      </c>
      <c r="C3" s="608" t="s">
        <v>984</v>
      </c>
      <c r="D3" s="608" t="s">
        <v>1920</v>
      </c>
      <c r="E3" s="608" t="s">
        <v>1901</v>
      </c>
      <c r="F3" s="618" t="s">
        <v>142</v>
      </c>
      <c r="G3" s="619"/>
      <c r="H3" s="619"/>
      <c r="I3" s="620"/>
    </row>
    <row r="4" spans="1:9" ht="115.5" customHeight="1">
      <c r="A4" s="617"/>
      <c r="B4" s="693"/>
      <c r="C4" s="694"/>
      <c r="D4" s="694"/>
      <c r="E4" s="694"/>
      <c r="F4" s="229" t="s">
        <v>1902</v>
      </c>
      <c r="G4" s="229" t="s">
        <v>1903</v>
      </c>
      <c r="H4" s="229" t="s">
        <v>1904</v>
      </c>
      <c r="I4" s="230" t="s">
        <v>1905</v>
      </c>
    </row>
    <row r="5" spans="1:9" ht="38.25" customHeight="1">
      <c r="A5" s="337">
        <v>1</v>
      </c>
      <c r="B5" s="120" t="s">
        <v>166</v>
      </c>
      <c r="C5" s="370">
        <v>2929</v>
      </c>
      <c r="D5" s="184">
        <v>3026</v>
      </c>
      <c r="E5" s="339">
        <v>2391</v>
      </c>
      <c r="F5" s="184">
        <f>E5-D5</f>
        <v>-635</v>
      </c>
      <c r="G5" s="357">
        <f>F5/D5</f>
        <v>-0.20984798413747521</v>
      </c>
      <c r="H5" s="184">
        <f>E5-C5</f>
        <v>-538</v>
      </c>
      <c r="I5" s="358">
        <f>H5/C5</f>
        <v>-0.18368043700921816</v>
      </c>
    </row>
    <row r="6" spans="1:9" ht="27" customHeight="1">
      <c r="A6" s="337">
        <v>2</v>
      </c>
      <c r="B6" s="98" t="s">
        <v>148</v>
      </c>
      <c r="C6" s="370">
        <v>169</v>
      </c>
      <c r="D6" s="184">
        <v>186</v>
      </c>
      <c r="E6" s="339">
        <v>134</v>
      </c>
      <c r="F6" s="184">
        <f t="shared" ref="F6:F29" si="0">E6-D6</f>
        <v>-52</v>
      </c>
      <c r="G6" s="357">
        <f t="shared" ref="G6:G29" si="1">F6/D6</f>
        <v>-0.27956989247311825</v>
      </c>
      <c r="H6" s="184">
        <f t="shared" ref="H6:H29" si="2">E6-C6</f>
        <v>-35</v>
      </c>
      <c r="I6" s="358">
        <f t="shared" ref="I6:I29" si="3">H6/C6</f>
        <v>-0.20710059171597633</v>
      </c>
    </row>
    <row r="7" spans="1:9" ht="27" customHeight="1">
      <c r="A7" s="337">
        <v>3</v>
      </c>
      <c r="B7" s="98" t="s">
        <v>72</v>
      </c>
      <c r="C7" s="370">
        <v>24337</v>
      </c>
      <c r="D7" s="184">
        <v>22918</v>
      </c>
      <c r="E7" s="339">
        <v>20005</v>
      </c>
      <c r="F7" s="184">
        <f t="shared" si="0"/>
        <v>-2913</v>
      </c>
      <c r="G7" s="357">
        <f t="shared" si="1"/>
        <v>-0.12710533205340779</v>
      </c>
      <c r="H7" s="184">
        <f t="shared" si="2"/>
        <v>-4332</v>
      </c>
      <c r="I7" s="358">
        <f t="shared" si="3"/>
        <v>-0.17800057525578339</v>
      </c>
    </row>
    <row r="8" spans="1:9" ht="63.75" customHeight="1">
      <c r="A8" s="337">
        <v>4</v>
      </c>
      <c r="B8" s="120" t="s">
        <v>167</v>
      </c>
      <c r="C8" s="370">
        <v>473</v>
      </c>
      <c r="D8" s="184">
        <v>428</v>
      </c>
      <c r="E8" s="339">
        <v>372</v>
      </c>
      <c r="F8" s="184">
        <f>E8-D8</f>
        <v>-56</v>
      </c>
      <c r="G8" s="357">
        <f t="shared" si="1"/>
        <v>-0.13084112149532709</v>
      </c>
      <c r="H8" s="184">
        <f t="shared" si="2"/>
        <v>-101</v>
      </c>
      <c r="I8" s="358">
        <f t="shared" si="3"/>
        <v>-0.21353065539112051</v>
      </c>
    </row>
    <row r="9" spans="1:9" ht="55.5" customHeight="1">
      <c r="A9" s="337">
        <v>5</v>
      </c>
      <c r="B9" s="120" t="s">
        <v>169</v>
      </c>
      <c r="C9" s="370">
        <v>1367</v>
      </c>
      <c r="D9" s="184">
        <v>1283</v>
      </c>
      <c r="E9" s="339">
        <v>1081</v>
      </c>
      <c r="F9" s="184">
        <f t="shared" si="0"/>
        <v>-202</v>
      </c>
      <c r="G9" s="357">
        <f t="shared" si="1"/>
        <v>-0.15744349181605613</v>
      </c>
      <c r="H9" s="184">
        <f t="shared" si="2"/>
        <v>-286</v>
      </c>
      <c r="I9" s="358">
        <f t="shared" si="3"/>
        <v>-0.20921726408193123</v>
      </c>
    </row>
    <row r="10" spans="1:9" ht="27" customHeight="1">
      <c r="A10" s="337">
        <v>6</v>
      </c>
      <c r="B10" s="98" t="s">
        <v>73</v>
      </c>
      <c r="C10" s="370">
        <v>13880</v>
      </c>
      <c r="D10" s="184">
        <v>13237</v>
      </c>
      <c r="E10" s="339">
        <v>11232</v>
      </c>
      <c r="F10" s="184">
        <f t="shared" si="0"/>
        <v>-2005</v>
      </c>
      <c r="G10" s="357">
        <f t="shared" si="1"/>
        <v>-0.15146936617058246</v>
      </c>
      <c r="H10" s="184">
        <f t="shared" si="2"/>
        <v>-2648</v>
      </c>
      <c r="I10" s="358">
        <f t="shared" si="3"/>
        <v>-0.19077809798270892</v>
      </c>
    </row>
    <row r="11" spans="1:9" ht="45">
      <c r="A11" s="337">
        <v>7</v>
      </c>
      <c r="B11" s="120" t="s">
        <v>170</v>
      </c>
      <c r="C11" s="370">
        <v>25043</v>
      </c>
      <c r="D11" s="184">
        <v>23677</v>
      </c>
      <c r="E11" s="339">
        <v>21518</v>
      </c>
      <c r="F11" s="184">
        <f t="shared" si="0"/>
        <v>-2159</v>
      </c>
      <c r="G11" s="357">
        <f t="shared" si="1"/>
        <v>-9.1185538708451239E-2</v>
      </c>
      <c r="H11" s="184">
        <f t="shared" si="2"/>
        <v>-3525</v>
      </c>
      <c r="I11" s="358">
        <f t="shared" si="3"/>
        <v>-0.14075789641816078</v>
      </c>
    </row>
    <row r="12" spans="1:9" ht="46.5" customHeight="1">
      <c r="A12" s="337">
        <v>8</v>
      </c>
      <c r="B12" s="120" t="s">
        <v>172</v>
      </c>
      <c r="C12" s="370">
        <v>3691</v>
      </c>
      <c r="D12" s="184">
        <v>3456</v>
      </c>
      <c r="E12" s="339">
        <v>3166</v>
      </c>
      <c r="F12" s="184">
        <f t="shared" si="0"/>
        <v>-290</v>
      </c>
      <c r="G12" s="357">
        <f t="shared" si="1"/>
        <v>-8.3912037037037035E-2</v>
      </c>
      <c r="H12" s="184">
        <f t="shared" si="2"/>
        <v>-525</v>
      </c>
      <c r="I12" s="358">
        <f t="shared" si="3"/>
        <v>-0.14223787591438636</v>
      </c>
    </row>
    <row r="13" spans="1:9" ht="27" customHeight="1">
      <c r="A13" s="337">
        <v>9</v>
      </c>
      <c r="B13" s="120" t="s">
        <v>149</v>
      </c>
      <c r="C13" s="370">
        <v>4725</v>
      </c>
      <c r="D13" s="184">
        <v>4426</v>
      </c>
      <c r="E13" s="339">
        <v>3975</v>
      </c>
      <c r="F13" s="184">
        <f t="shared" si="0"/>
        <v>-451</v>
      </c>
      <c r="G13" s="357">
        <f t="shared" si="1"/>
        <v>-0.10189787618617262</v>
      </c>
      <c r="H13" s="184">
        <f t="shared" si="2"/>
        <v>-750</v>
      </c>
      <c r="I13" s="358">
        <f t="shared" si="3"/>
        <v>-0.15873015873015872</v>
      </c>
    </row>
    <row r="14" spans="1:9" ht="27" customHeight="1">
      <c r="A14" s="337">
        <v>10</v>
      </c>
      <c r="B14" s="120" t="s">
        <v>150</v>
      </c>
      <c r="C14" s="370">
        <v>1550</v>
      </c>
      <c r="D14" s="184">
        <v>1420</v>
      </c>
      <c r="E14" s="339">
        <v>1393</v>
      </c>
      <c r="F14" s="184">
        <f t="shared" si="0"/>
        <v>-27</v>
      </c>
      <c r="G14" s="357">
        <f t="shared" si="1"/>
        <v>-1.9014084507042252E-2</v>
      </c>
      <c r="H14" s="184">
        <f t="shared" si="2"/>
        <v>-157</v>
      </c>
      <c r="I14" s="358">
        <f t="shared" si="3"/>
        <v>-0.10129032258064516</v>
      </c>
    </row>
    <row r="15" spans="1:9" ht="30">
      <c r="A15" s="337">
        <v>11</v>
      </c>
      <c r="B15" s="120" t="s">
        <v>168</v>
      </c>
      <c r="C15" s="370">
        <v>2568</v>
      </c>
      <c r="D15" s="184">
        <v>2457</v>
      </c>
      <c r="E15" s="339">
        <v>2270</v>
      </c>
      <c r="F15" s="184">
        <f t="shared" si="0"/>
        <v>-187</v>
      </c>
      <c r="G15" s="357">
        <f t="shared" si="1"/>
        <v>-7.6109076109076107E-2</v>
      </c>
      <c r="H15" s="184">
        <f t="shared" si="2"/>
        <v>-298</v>
      </c>
      <c r="I15" s="358">
        <f t="shared" si="3"/>
        <v>-0.11604361370716511</v>
      </c>
    </row>
    <row r="16" spans="1:9" ht="30.75" customHeight="1">
      <c r="A16" s="337">
        <v>12</v>
      </c>
      <c r="B16" s="120" t="s">
        <v>151</v>
      </c>
      <c r="C16" s="370">
        <v>1196</v>
      </c>
      <c r="D16" s="184">
        <v>1140</v>
      </c>
      <c r="E16" s="339">
        <v>1040</v>
      </c>
      <c r="F16" s="184">
        <f t="shared" si="0"/>
        <v>-100</v>
      </c>
      <c r="G16" s="357">
        <f t="shared" si="1"/>
        <v>-8.771929824561403E-2</v>
      </c>
      <c r="H16" s="184">
        <f t="shared" si="2"/>
        <v>-156</v>
      </c>
      <c r="I16" s="358">
        <f t="shared" si="3"/>
        <v>-0.13043478260869565</v>
      </c>
    </row>
    <row r="17" spans="1:9" ht="30">
      <c r="A17" s="337">
        <v>13</v>
      </c>
      <c r="B17" s="120" t="s">
        <v>165</v>
      </c>
      <c r="C17" s="370">
        <v>4174</v>
      </c>
      <c r="D17" s="184">
        <v>3776</v>
      </c>
      <c r="E17" s="339">
        <v>3546</v>
      </c>
      <c r="F17" s="184">
        <f t="shared" si="0"/>
        <v>-230</v>
      </c>
      <c r="G17" s="357">
        <f t="shared" si="1"/>
        <v>-6.091101694915254E-2</v>
      </c>
      <c r="H17" s="184">
        <f t="shared" si="2"/>
        <v>-628</v>
      </c>
      <c r="I17" s="358">
        <f t="shared" si="3"/>
        <v>-0.15045519885002395</v>
      </c>
    </row>
    <row r="18" spans="1:9" ht="30">
      <c r="A18" s="337">
        <v>14</v>
      </c>
      <c r="B18" s="120" t="s">
        <v>152</v>
      </c>
      <c r="C18" s="370">
        <v>8577</v>
      </c>
      <c r="D18" s="184">
        <v>7907</v>
      </c>
      <c r="E18" s="339">
        <v>7412</v>
      </c>
      <c r="F18" s="184">
        <f t="shared" si="0"/>
        <v>-495</v>
      </c>
      <c r="G18" s="357">
        <f t="shared" si="1"/>
        <v>-6.2602757050714553E-2</v>
      </c>
      <c r="H18" s="184">
        <f t="shared" si="2"/>
        <v>-1165</v>
      </c>
      <c r="I18" s="358">
        <f t="shared" si="3"/>
        <v>-0.13582837822082314</v>
      </c>
    </row>
    <row r="19" spans="1:9" ht="64.5" customHeight="1">
      <c r="A19" s="337">
        <v>15</v>
      </c>
      <c r="B19" s="359" t="s">
        <v>171</v>
      </c>
      <c r="C19" s="370">
        <v>7946</v>
      </c>
      <c r="D19" s="184">
        <v>7912</v>
      </c>
      <c r="E19" s="339">
        <v>6521</v>
      </c>
      <c r="F19" s="184">
        <f t="shared" si="0"/>
        <v>-1391</v>
      </c>
      <c r="G19" s="357">
        <f t="shared" si="1"/>
        <v>-0.17580889787664308</v>
      </c>
      <c r="H19" s="184">
        <f t="shared" si="2"/>
        <v>-1425</v>
      </c>
      <c r="I19" s="358">
        <f t="shared" si="3"/>
        <v>-0.17933551472438963</v>
      </c>
    </row>
    <row r="20" spans="1:9" ht="27" customHeight="1">
      <c r="A20" s="337">
        <v>16</v>
      </c>
      <c r="B20" s="98" t="s">
        <v>74</v>
      </c>
      <c r="C20" s="370">
        <v>4072</v>
      </c>
      <c r="D20" s="184">
        <v>3596</v>
      </c>
      <c r="E20" s="339">
        <v>3647</v>
      </c>
      <c r="F20" s="184">
        <f t="shared" si="0"/>
        <v>51</v>
      </c>
      <c r="G20" s="357">
        <f t="shared" si="1"/>
        <v>1.418242491657397E-2</v>
      </c>
      <c r="H20" s="184">
        <f t="shared" si="2"/>
        <v>-425</v>
      </c>
      <c r="I20" s="358">
        <f t="shared" si="3"/>
        <v>-0.1043713163064833</v>
      </c>
    </row>
    <row r="21" spans="1:9" ht="26.25" customHeight="1">
      <c r="A21" s="337">
        <v>17</v>
      </c>
      <c r="B21" s="359" t="s">
        <v>153</v>
      </c>
      <c r="C21" s="370">
        <v>3238</v>
      </c>
      <c r="D21" s="184">
        <v>3156</v>
      </c>
      <c r="E21" s="339">
        <v>2905</v>
      </c>
      <c r="F21" s="184">
        <f t="shared" si="0"/>
        <v>-251</v>
      </c>
      <c r="G21" s="357">
        <f t="shared" si="1"/>
        <v>-7.9531051964512045E-2</v>
      </c>
      <c r="H21" s="184">
        <f t="shared" si="2"/>
        <v>-333</v>
      </c>
      <c r="I21" s="358">
        <f t="shared" si="3"/>
        <v>-0.10284126003705991</v>
      </c>
    </row>
    <row r="22" spans="1:9" ht="44.25" customHeight="1">
      <c r="A22" s="337">
        <v>18</v>
      </c>
      <c r="B22" s="359" t="s">
        <v>164</v>
      </c>
      <c r="C22" s="370">
        <v>1025</v>
      </c>
      <c r="D22" s="184">
        <v>1007</v>
      </c>
      <c r="E22" s="339">
        <v>887</v>
      </c>
      <c r="F22" s="184">
        <f t="shared" si="0"/>
        <v>-120</v>
      </c>
      <c r="G22" s="357">
        <f t="shared" si="1"/>
        <v>-0.11916583912611718</v>
      </c>
      <c r="H22" s="184">
        <f t="shared" si="2"/>
        <v>-138</v>
      </c>
      <c r="I22" s="358">
        <f t="shared" si="3"/>
        <v>-0.13463414634146342</v>
      </c>
    </row>
    <row r="23" spans="1:9" ht="27" customHeight="1">
      <c r="A23" s="337">
        <v>19</v>
      </c>
      <c r="B23" s="359" t="s">
        <v>154</v>
      </c>
      <c r="C23" s="370">
        <v>10316</v>
      </c>
      <c r="D23" s="184">
        <v>9639</v>
      </c>
      <c r="E23" s="339">
        <v>8593</v>
      </c>
      <c r="F23" s="184">
        <f t="shared" si="0"/>
        <v>-1046</v>
      </c>
      <c r="G23" s="357">
        <f t="shared" si="1"/>
        <v>-0.10851748106650068</v>
      </c>
      <c r="H23" s="184">
        <f t="shared" si="2"/>
        <v>-1723</v>
      </c>
      <c r="I23" s="358">
        <f t="shared" si="3"/>
        <v>-0.16702210158976347</v>
      </c>
    </row>
    <row r="24" spans="1:9" ht="60" customHeight="1">
      <c r="A24" s="337">
        <v>20</v>
      </c>
      <c r="B24" s="359" t="s">
        <v>155</v>
      </c>
      <c r="C24" s="370">
        <v>337</v>
      </c>
      <c r="D24" s="184">
        <v>313</v>
      </c>
      <c r="E24" s="339">
        <v>289</v>
      </c>
      <c r="F24" s="184">
        <f t="shared" si="0"/>
        <v>-24</v>
      </c>
      <c r="G24" s="357">
        <f t="shared" si="1"/>
        <v>-7.6677316293929709E-2</v>
      </c>
      <c r="H24" s="184">
        <f t="shared" si="2"/>
        <v>-48</v>
      </c>
      <c r="I24" s="358">
        <f t="shared" si="3"/>
        <v>-0.14243323442136499</v>
      </c>
    </row>
    <row r="25" spans="1:9" ht="26.25" customHeight="1">
      <c r="A25" s="337">
        <v>21</v>
      </c>
      <c r="B25" s="120" t="s">
        <v>76</v>
      </c>
      <c r="C25" s="370">
        <v>15</v>
      </c>
      <c r="D25" s="184">
        <v>14</v>
      </c>
      <c r="E25" s="339">
        <v>12</v>
      </c>
      <c r="F25" s="184">
        <f t="shared" si="0"/>
        <v>-2</v>
      </c>
      <c r="G25" s="357">
        <f t="shared" si="1"/>
        <v>-0.14285714285714285</v>
      </c>
      <c r="H25" s="184">
        <f t="shared" si="2"/>
        <v>-3</v>
      </c>
      <c r="I25" s="358">
        <f t="shared" si="3"/>
        <v>-0.2</v>
      </c>
    </row>
    <row r="26" spans="1:9" ht="27" customHeight="1">
      <c r="A26" s="337">
        <v>22</v>
      </c>
      <c r="B26" s="120" t="s">
        <v>16</v>
      </c>
      <c r="C26" s="370">
        <v>46210</v>
      </c>
      <c r="D26" s="184">
        <v>43196</v>
      </c>
      <c r="E26" s="339">
        <v>39112</v>
      </c>
      <c r="F26" s="184">
        <f t="shared" si="0"/>
        <v>-4084</v>
      </c>
      <c r="G26" s="357">
        <f t="shared" si="1"/>
        <v>-9.454579127697009E-2</v>
      </c>
      <c r="H26" s="184">
        <f t="shared" si="2"/>
        <v>-7098</v>
      </c>
      <c r="I26" s="358">
        <f t="shared" si="3"/>
        <v>-0.15360311620861286</v>
      </c>
    </row>
    <row r="27" spans="1:9" ht="27.75" customHeight="1">
      <c r="A27" s="345">
        <v>23</v>
      </c>
      <c r="B27" s="361" t="s">
        <v>77</v>
      </c>
      <c r="C27" s="84">
        <f>SUM(C5:C26)</f>
        <v>167838</v>
      </c>
      <c r="D27" s="84">
        <f>SUM(D5:D26)</f>
        <v>158170</v>
      </c>
      <c r="E27" s="84">
        <f>SUM(E5:E26)</f>
        <v>141501</v>
      </c>
      <c r="F27" s="84">
        <f t="shared" si="0"/>
        <v>-16669</v>
      </c>
      <c r="G27" s="83">
        <f t="shared" si="1"/>
        <v>-0.1053866093443763</v>
      </c>
      <c r="H27" s="84">
        <f t="shared" si="2"/>
        <v>-26337</v>
      </c>
      <c r="I27" s="85">
        <f t="shared" si="3"/>
        <v>-0.15691917205877096</v>
      </c>
    </row>
    <row r="28" spans="1:9" ht="23.25" customHeight="1">
      <c r="A28" s="337">
        <v>24</v>
      </c>
      <c r="B28" s="98" t="s">
        <v>78</v>
      </c>
      <c r="C28" s="370">
        <v>34187</v>
      </c>
      <c r="D28" s="184">
        <v>30740</v>
      </c>
      <c r="E28" s="339">
        <v>26841</v>
      </c>
      <c r="F28" s="184">
        <f t="shared" si="0"/>
        <v>-3899</v>
      </c>
      <c r="G28" s="357">
        <f t="shared" si="1"/>
        <v>-0.12683799609629148</v>
      </c>
      <c r="H28" s="184">
        <f t="shared" si="2"/>
        <v>-7346</v>
      </c>
      <c r="I28" s="358">
        <f t="shared" si="3"/>
        <v>-0.21487700002925089</v>
      </c>
    </row>
    <row r="29" spans="1:9" ht="27" customHeight="1" thickBot="1">
      <c r="A29" s="347">
        <v>25</v>
      </c>
      <c r="B29" s="363" t="s">
        <v>79</v>
      </c>
      <c r="C29" s="364">
        <f>C27+C28</f>
        <v>202025</v>
      </c>
      <c r="D29" s="364">
        <f>D27+D28</f>
        <v>188910</v>
      </c>
      <c r="E29" s="364">
        <f>E27+E28</f>
        <v>168342</v>
      </c>
      <c r="F29" s="364">
        <f t="shared" si="0"/>
        <v>-20568</v>
      </c>
      <c r="G29" s="365">
        <f t="shared" si="1"/>
        <v>-0.10887724313165</v>
      </c>
      <c r="H29" s="364">
        <f t="shared" si="2"/>
        <v>-33683</v>
      </c>
      <c r="I29" s="366">
        <f t="shared" si="3"/>
        <v>-0.16672689023635689</v>
      </c>
    </row>
    <row r="30" spans="1:9" ht="13.5" thickTop="1">
      <c r="C30" s="352"/>
    </row>
    <row r="31" spans="1:9">
      <c r="C31" s="255"/>
    </row>
    <row r="32" spans="1:9">
      <c r="C32" s="255"/>
    </row>
    <row r="33" spans="3:3">
      <c r="C33" s="352"/>
    </row>
    <row r="34" spans="3:3">
      <c r="C34" s="352"/>
    </row>
    <row r="35" spans="3:3">
      <c r="C35" s="352"/>
    </row>
    <row r="36" spans="3:3">
      <c r="C36" s="352"/>
    </row>
    <row r="37" spans="3:3">
      <c r="C37" s="352"/>
    </row>
    <row r="38" spans="3:3">
      <c r="C38" s="352"/>
    </row>
    <row r="39" spans="3:3">
      <c r="C39" s="352"/>
    </row>
    <row r="40" spans="3:3">
      <c r="C40" s="352"/>
    </row>
    <row r="41" spans="3:3">
      <c r="C41" s="255"/>
    </row>
    <row r="42" spans="3:3">
      <c r="C42" s="255"/>
    </row>
    <row r="43" spans="3:3">
      <c r="C43" s="352"/>
    </row>
    <row r="44" spans="3:3">
      <c r="C44" s="352"/>
    </row>
    <row r="45" spans="3:3">
      <c r="C45" s="352"/>
    </row>
    <row r="46" spans="3:3">
      <c r="C46" s="352"/>
    </row>
    <row r="47" spans="3:3">
      <c r="C47" s="255"/>
    </row>
    <row r="48" spans="3:3">
      <c r="C48" s="255"/>
    </row>
    <row r="49" spans="3:3">
      <c r="C49" s="352"/>
    </row>
    <row r="50" spans="3:3">
      <c r="C50" s="352"/>
    </row>
    <row r="51" spans="3:3">
      <c r="C51" s="352"/>
    </row>
    <row r="52" spans="3:3">
      <c r="C52" s="352"/>
    </row>
    <row r="53" spans="3:3">
      <c r="C53" s="352"/>
    </row>
    <row r="54" spans="3:3">
      <c r="C54" s="352"/>
    </row>
    <row r="55" spans="3:3">
      <c r="C55" s="352"/>
    </row>
    <row r="56" spans="3:3">
      <c r="C56" s="352"/>
    </row>
    <row r="57" spans="3:3">
      <c r="C57" s="352"/>
    </row>
    <row r="58" spans="3:3">
      <c r="C58" s="352"/>
    </row>
    <row r="59" spans="3:3">
      <c r="C59" s="352"/>
    </row>
    <row r="60" spans="3:3">
      <c r="C60" s="352"/>
    </row>
    <row r="61" spans="3:3">
      <c r="C61" s="352"/>
    </row>
    <row r="62" spans="3:3">
      <c r="C62" s="352"/>
    </row>
    <row r="63" spans="3:3">
      <c r="C63" s="352"/>
    </row>
    <row r="64" spans="3:3">
      <c r="C64" s="352"/>
    </row>
    <row r="65" spans="3:3">
      <c r="C65" s="352"/>
    </row>
    <row r="66" spans="3:3">
      <c r="C66" s="255"/>
    </row>
    <row r="67" spans="3:3">
      <c r="C67" s="255"/>
    </row>
    <row r="68" spans="3:3">
      <c r="C68" s="255"/>
    </row>
  </sheetData>
  <mergeCells count="8">
    <mergeCell ref="F3:I3"/>
    <mergeCell ref="A2:I2"/>
    <mergeCell ref="A1:I1"/>
    <mergeCell ref="A3:A4"/>
    <mergeCell ref="B3:B4"/>
    <mergeCell ref="C3:C4"/>
    <mergeCell ref="D3:D4"/>
    <mergeCell ref="E3:E4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L56"/>
  <sheetViews>
    <sheetView zoomScaleNormal="100" zoomScaleSheetLayoutView="75" workbookViewId="0">
      <selection activeCell="L5" sqref="L5"/>
    </sheetView>
  </sheetViews>
  <sheetFormatPr defaultColWidth="3" defaultRowHeight="12.75"/>
  <cols>
    <col min="1" max="1" width="3.5703125" style="447" customWidth="1"/>
    <col min="2" max="2" width="17.85546875" style="447" customWidth="1"/>
    <col min="3" max="3" width="10.140625" style="447" customWidth="1"/>
    <col min="4" max="4" width="10" style="447" customWidth="1"/>
    <col min="5" max="5" width="10.42578125" style="447" customWidth="1"/>
    <col min="6" max="8" width="10" style="447" customWidth="1"/>
    <col min="9" max="9" width="11" style="447" customWidth="1"/>
    <col min="10" max="10" width="10.85546875" style="447" customWidth="1"/>
    <col min="11" max="11" width="11" style="447" customWidth="1"/>
    <col min="12" max="12" width="11.140625" style="447" customWidth="1"/>
    <col min="13" max="16384" width="3" style="447"/>
  </cols>
  <sheetData>
    <row r="1" spans="1:12" ht="18.75" customHeight="1">
      <c r="A1" s="573" t="s">
        <v>183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1:12" ht="24.75" customHeight="1" thickBot="1">
      <c r="A2" s="574" t="s">
        <v>80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2" ht="19.5" customHeight="1" thickTop="1">
      <c r="A3" s="575" t="s">
        <v>6</v>
      </c>
      <c r="B3" s="577" t="s">
        <v>12</v>
      </c>
      <c r="C3" s="580" t="s">
        <v>177</v>
      </c>
      <c r="D3" s="580" t="s">
        <v>185</v>
      </c>
      <c r="E3" s="580" t="s">
        <v>242</v>
      </c>
      <c r="F3" s="580" t="s">
        <v>985</v>
      </c>
      <c r="G3" s="568" t="s">
        <v>1900</v>
      </c>
      <c r="H3" s="580" t="s">
        <v>1906</v>
      </c>
      <c r="I3" s="570" t="s">
        <v>142</v>
      </c>
      <c r="J3" s="570"/>
      <c r="K3" s="570"/>
      <c r="L3" s="579"/>
    </row>
    <row r="4" spans="1:12" ht="57.75" customHeight="1">
      <c r="A4" s="576"/>
      <c r="B4" s="578"/>
      <c r="C4" s="581"/>
      <c r="D4" s="581"/>
      <c r="E4" s="581"/>
      <c r="F4" s="581"/>
      <c r="G4" s="569"/>
      <c r="H4" s="581"/>
      <c r="I4" s="229" t="s">
        <v>1902</v>
      </c>
      <c r="J4" s="229" t="s">
        <v>1903</v>
      </c>
      <c r="K4" s="229" t="s">
        <v>1904</v>
      </c>
      <c r="L4" s="230" t="s">
        <v>1905</v>
      </c>
    </row>
    <row r="5" spans="1:12" s="97" customFormat="1" ht="24.95" customHeight="1">
      <c r="A5" s="586" t="s">
        <v>69</v>
      </c>
      <c r="B5" s="587"/>
      <c r="C5" s="442">
        <v>2109145</v>
      </c>
      <c r="D5" s="442">
        <v>1912541</v>
      </c>
      <c r="E5" s="442">
        <v>1622276</v>
      </c>
      <c r="F5" s="442">
        <v>1392460</v>
      </c>
      <c r="G5" s="442">
        <v>1335155</v>
      </c>
      <c r="H5" s="442">
        <v>1151647</v>
      </c>
      <c r="I5" s="26">
        <f t="shared" ref="I5:I12" si="0">H5-G5</f>
        <v>-183508</v>
      </c>
      <c r="J5" s="27">
        <f t="shared" ref="J5:J12" si="1">I5/G5</f>
        <v>-0.13744321820312996</v>
      </c>
      <c r="K5" s="26">
        <f>H5-F5</f>
        <v>-240813</v>
      </c>
      <c r="L5" s="33">
        <f>K5/F5</f>
        <v>-0.17294069488531089</v>
      </c>
    </row>
    <row r="6" spans="1:12" s="96" customFormat="1" ht="27.95" customHeight="1">
      <c r="A6" s="588" t="s">
        <v>13</v>
      </c>
      <c r="B6" s="589"/>
      <c r="C6" s="435">
        <f t="shared" ref="C6:H6" si="2">+C7+C12+C18+C23+C32+C37</f>
        <v>281792</v>
      </c>
      <c r="D6" s="435">
        <f t="shared" si="2"/>
        <v>261730</v>
      </c>
      <c r="E6" s="435">
        <f t="shared" si="2"/>
        <v>227746</v>
      </c>
      <c r="F6" s="435">
        <f t="shared" si="2"/>
        <v>202025</v>
      </c>
      <c r="G6" s="435">
        <f t="shared" si="2"/>
        <v>188910</v>
      </c>
      <c r="H6" s="435">
        <f t="shared" si="2"/>
        <v>168342</v>
      </c>
      <c r="I6" s="82">
        <f t="shared" si="0"/>
        <v>-20568</v>
      </c>
      <c r="J6" s="234">
        <f t="shared" si="1"/>
        <v>-0.10887724313165</v>
      </c>
      <c r="K6" s="82">
        <f t="shared" ref="K6:K54" si="3">H6-F6</f>
        <v>-33683</v>
      </c>
      <c r="L6" s="235">
        <f t="shared" ref="L6:L54" si="4">K6/F6</f>
        <v>-0.16672689023635689</v>
      </c>
    </row>
    <row r="7" spans="1:12" s="451" customFormat="1" ht="17.100000000000001" customHeight="1">
      <c r="A7" s="584" t="s">
        <v>90</v>
      </c>
      <c r="B7" s="585"/>
      <c r="C7" s="436">
        <f t="shared" ref="C7:H7" si="5">SUM(C8:C11)</f>
        <v>21257</v>
      </c>
      <c r="D7" s="436">
        <f t="shared" si="5"/>
        <v>19798</v>
      </c>
      <c r="E7" s="436">
        <f t="shared" si="5"/>
        <v>17059</v>
      </c>
      <c r="F7" s="436">
        <f t="shared" si="5"/>
        <v>15912</v>
      </c>
      <c r="G7" s="436">
        <f t="shared" si="5"/>
        <v>14522</v>
      </c>
      <c r="H7" s="436">
        <f t="shared" si="5"/>
        <v>12462</v>
      </c>
      <c r="I7" s="72">
        <f t="shared" si="0"/>
        <v>-2060</v>
      </c>
      <c r="J7" s="512">
        <f t="shared" si="1"/>
        <v>-0.14185373915438645</v>
      </c>
      <c r="K7" s="203">
        <f t="shared" si="3"/>
        <v>-3450</v>
      </c>
      <c r="L7" s="237">
        <f t="shared" si="4"/>
        <v>-0.21681749622926094</v>
      </c>
    </row>
    <row r="8" spans="1:12" ht="15" customHeight="1">
      <c r="A8" s="53">
        <v>1</v>
      </c>
      <c r="B8" s="19" t="s">
        <v>14</v>
      </c>
      <c r="C8" s="48">
        <v>5989</v>
      </c>
      <c r="D8" s="48">
        <v>5603</v>
      </c>
      <c r="E8" s="48">
        <v>5071</v>
      </c>
      <c r="F8" s="48">
        <v>4804</v>
      </c>
      <c r="G8" s="48">
        <v>4494</v>
      </c>
      <c r="H8" s="48">
        <v>3733</v>
      </c>
      <c r="I8" s="213">
        <f t="shared" si="0"/>
        <v>-761</v>
      </c>
      <c r="J8" s="240">
        <f t="shared" si="1"/>
        <v>-0.16933689363595905</v>
      </c>
      <c r="K8" s="205">
        <f>H8-F8</f>
        <v>-1071</v>
      </c>
      <c r="L8" s="241">
        <f t="shared" si="4"/>
        <v>-0.22293921731890093</v>
      </c>
    </row>
    <row r="9" spans="1:12" ht="15" customHeight="1">
      <c r="A9" s="53">
        <v>2</v>
      </c>
      <c r="B9" s="19" t="s">
        <v>15</v>
      </c>
      <c r="C9" s="48">
        <v>4936</v>
      </c>
      <c r="D9" s="48">
        <v>4658</v>
      </c>
      <c r="E9" s="48">
        <v>3596</v>
      </c>
      <c r="F9" s="48">
        <v>3200</v>
      </c>
      <c r="G9" s="48">
        <v>2753</v>
      </c>
      <c r="H9" s="48">
        <v>2444</v>
      </c>
      <c r="I9" s="213">
        <f t="shared" si="0"/>
        <v>-309</v>
      </c>
      <c r="J9" s="240">
        <f t="shared" si="1"/>
        <v>-0.1122411914275336</v>
      </c>
      <c r="K9" s="205">
        <f t="shared" si="3"/>
        <v>-756</v>
      </c>
      <c r="L9" s="241">
        <f t="shared" si="4"/>
        <v>-0.23624999999999999</v>
      </c>
    </row>
    <row r="10" spans="1:12" ht="15" customHeight="1">
      <c r="A10" s="53">
        <v>3</v>
      </c>
      <c r="B10" s="19" t="s">
        <v>17</v>
      </c>
      <c r="C10" s="48">
        <v>6331</v>
      </c>
      <c r="D10" s="48">
        <v>5950</v>
      </c>
      <c r="E10" s="48">
        <v>5147</v>
      </c>
      <c r="F10" s="48">
        <v>4877</v>
      </c>
      <c r="G10" s="48">
        <v>4377</v>
      </c>
      <c r="H10" s="48">
        <v>3768</v>
      </c>
      <c r="I10" s="213">
        <f t="shared" si="0"/>
        <v>-609</v>
      </c>
      <c r="J10" s="240">
        <f t="shared" si="1"/>
        <v>-0.13913639479095272</v>
      </c>
      <c r="K10" s="205">
        <f t="shared" si="3"/>
        <v>-1109</v>
      </c>
      <c r="L10" s="241">
        <f t="shared" si="4"/>
        <v>-0.22739388968628255</v>
      </c>
    </row>
    <row r="11" spans="1:12" ht="15" customHeight="1">
      <c r="A11" s="53">
        <v>4</v>
      </c>
      <c r="B11" s="19" t="s">
        <v>18</v>
      </c>
      <c r="C11" s="48">
        <v>4001</v>
      </c>
      <c r="D11" s="48">
        <v>3587</v>
      </c>
      <c r="E11" s="48">
        <v>3245</v>
      </c>
      <c r="F11" s="48">
        <v>3031</v>
      </c>
      <c r="G11" s="48">
        <v>2898</v>
      </c>
      <c r="H11" s="48">
        <v>2517</v>
      </c>
      <c r="I11" s="213">
        <f t="shared" si="0"/>
        <v>-381</v>
      </c>
      <c r="J11" s="240">
        <f t="shared" si="1"/>
        <v>-0.13146997929606624</v>
      </c>
      <c r="K11" s="205">
        <f t="shared" si="3"/>
        <v>-514</v>
      </c>
      <c r="L11" s="241">
        <f t="shared" si="4"/>
        <v>-0.16958099637083471</v>
      </c>
    </row>
    <row r="12" spans="1:12" s="446" customFormat="1" ht="17.100000000000001" customHeight="1">
      <c r="A12" s="584" t="s">
        <v>2</v>
      </c>
      <c r="B12" s="585"/>
      <c r="C12" s="436">
        <f t="shared" ref="C12:H12" si="6">SUM(C13:C17)</f>
        <v>23579</v>
      </c>
      <c r="D12" s="436">
        <f t="shared" si="6"/>
        <v>21743</v>
      </c>
      <c r="E12" s="436">
        <f t="shared" si="6"/>
        <v>19562</v>
      </c>
      <c r="F12" s="436">
        <f t="shared" si="6"/>
        <v>17536</v>
      </c>
      <c r="G12" s="436">
        <f t="shared" si="6"/>
        <v>17480</v>
      </c>
      <c r="H12" s="436">
        <f t="shared" si="6"/>
        <v>15659</v>
      </c>
      <c r="I12" s="203">
        <f t="shared" si="0"/>
        <v>-1821</v>
      </c>
      <c r="J12" s="236">
        <f t="shared" si="1"/>
        <v>-0.10417620137299771</v>
      </c>
      <c r="K12" s="72">
        <f t="shared" si="3"/>
        <v>-1877</v>
      </c>
      <c r="L12" s="74">
        <f t="shared" si="4"/>
        <v>-0.10703695255474452</v>
      </c>
    </row>
    <row r="13" spans="1:12" ht="15" customHeight="1">
      <c r="A13" s="53">
        <v>1</v>
      </c>
      <c r="B13" s="19" t="s">
        <v>19</v>
      </c>
      <c r="C13" s="48">
        <v>4772</v>
      </c>
      <c r="D13" s="48">
        <v>4452</v>
      </c>
      <c r="E13" s="48">
        <v>4307</v>
      </c>
      <c r="F13" s="48">
        <v>3625</v>
      </c>
      <c r="G13" s="48">
        <v>3615</v>
      </c>
      <c r="H13" s="48">
        <v>3454</v>
      </c>
      <c r="I13" s="213">
        <f t="shared" ref="I13:I18" si="7">H13-G13</f>
        <v>-161</v>
      </c>
      <c r="J13" s="240">
        <f t="shared" ref="J13:J23" si="8">I13/G13</f>
        <v>-4.4536652835408023E-2</v>
      </c>
      <c r="K13" s="205">
        <f t="shared" si="3"/>
        <v>-171</v>
      </c>
      <c r="L13" s="241">
        <f t="shared" si="4"/>
        <v>-4.7172413793103447E-2</v>
      </c>
    </row>
    <row r="14" spans="1:12" s="454" customFormat="1" ht="15" customHeight="1">
      <c r="A14" s="54">
        <v>2</v>
      </c>
      <c r="B14" s="21" t="s">
        <v>21</v>
      </c>
      <c r="C14" s="69">
        <v>3958</v>
      </c>
      <c r="D14" s="69">
        <v>3755</v>
      </c>
      <c r="E14" s="69">
        <v>3464</v>
      </c>
      <c r="F14" s="69">
        <v>3103</v>
      </c>
      <c r="G14" s="69">
        <v>3181</v>
      </c>
      <c r="H14" s="69">
        <v>2827</v>
      </c>
      <c r="I14" s="244">
        <f t="shared" si="7"/>
        <v>-354</v>
      </c>
      <c r="J14" s="49">
        <f t="shared" si="8"/>
        <v>-0.11128575919522163</v>
      </c>
      <c r="K14" s="211">
        <f t="shared" si="3"/>
        <v>-276</v>
      </c>
      <c r="L14" s="245">
        <f t="shared" si="4"/>
        <v>-8.8946181115049955E-2</v>
      </c>
    </row>
    <row r="15" spans="1:12" ht="15" customHeight="1">
      <c r="A15" s="53">
        <v>3</v>
      </c>
      <c r="B15" s="19" t="s">
        <v>20</v>
      </c>
      <c r="C15" s="48">
        <v>5904</v>
      </c>
      <c r="D15" s="48">
        <v>5561</v>
      </c>
      <c r="E15" s="48">
        <v>4799</v>
      </c>
      <c r="F15" s="48">
        <v>4508</v>
      </c>
      <c r="G15" s="48">
        <v>4695</v>
      </c>
      <c r="H15" s="48">
        <v>4024</v>
      </c>
      <c r="I15" s="213">
        <f t="shared" si="7"/>
        <v>-671</v>
      </c>
      <c r="J15" s="240">
        <f t="shared" si="8"/>
        <v>-0.14291799787007456</v>
      </c>
      <c r="K15" s="205">
        <f t="shared" si="3"/>
        <v>-484</v>
      </c>
      <c r="L15" s="241">
        <f>K15/F15</f>
        <v>-0.10736468500443656</v>
      </c>
    </row>
    <row r="16" spans="1:12" ht="15" customHeight="1">
      <c r="A16" s="53">
        <v>4</v>
      </c>
      <c r="B16" s="19" t="s">
        <v>22</v>
      </c>
      <c r="C16" s="48">
        <v>5369</v>
      </c>
      <c r="D16" s="48">
        <v>4584</v>
      </c>
      <c r="E16" s="48">
        <v>3979</v>
      </c>
      <c r="F16" s="48">
        <v>3681</v>
      </c>
      <c r="G16" s="48">
        <v>3413</v>
      </c>
      <c r="H16" s="48">
        <v>3141</v>
      </c>
      <c r="I16" s="213">
        <f t="shared" si="7"/>
        <v>-272</v>
      </c>
      <c r="J16" s="240">
        <f t="shared" si="8"/>
        <v>-7.9695282742455312E-2</v>
      </c>
      <c r="K16" s="205">
        <f t="shared" si="3"/>
        <v>-540</v>
      </c>
      <c r="L16" s="241">
        <f t="shared" si="4"/>
        <v>-0.14669926650366749</v>
      </c>
    </row>
    <row r="17" spans="1:12" ht="15" customHeight="1">
      <c r="A17" s="53">
        <v>5</v>
      </c>
      <c r="B17" s="19" t="s">
        <v>23</v>
      </c>
      <c r="C17" s="48">
        <v>3576</v>
      </c>
      <c r="D17" s="48">
        <v>3391</v>
      </c>
      <c r="E17" s="48">
        <v>3013</v>
      </c>
      <c r="F17" s="48">
        <v>2619</v>
      </c>
      <c r="G17" s="48">
        <v>2576</v>
      </c>
      <c r="H17" s="48">
        <v>2213</v>
      </c>
      <c r="I17" s="213">
        <f t="shared" si="7"/>
        <v>-363</v>
      </c>
      <c r="J17" s="240">
        <f t="shared" si="8"/>
        <v>-0.14091614906832298</v>
      </c>
      <c r="K17" s="205">
        <f t="shared" si="3"/>
        <v>-406</v>
      </c>
      <c r="L17" s="241">
        <f t="shared" si="4"/>
        <v>-0.15502100038182512</v>
      </c>
    </row>
    <row r="18" spans="1:12" s="446" customFormat="1" ht="17.100000000000001" customHeight="1">
      <c r="A18" s="584" t="s">
        <v>3</v>
      </c>
      <c r="B18" s="585"/>
      <c r="C18" s="436">
        <f t="shared" ref="C18:H18" si="9">SUM(C19:C22)</f>
        <v>25124</v>
      </c>
      <c r="D18" s="436">
        <f t="shared" si="9"/>
        <v>23177</v>
      </c>
      <c r="E18" s="436">
        <f t="shared" si="9"/>
        <v>20489</v>
      </c>
      <c r="F18" s="436">
        <f t="shared" si="9"/>
        <v>18448</v>
      </c>
      <c r="G18" s="436">
        <f t="shared" si="9"/>
        <v>17941</v>
      </c>
      <c r="H18" s="436">
        <f t="shared" si="9"/>
        <v>15848</v>
      </c>
      <c r="I18" s="203">
        <f t="shared" si="7"/>
        <v>-2093</v>
      </c>
      <c r="J18" s="236">
        <f t="shared" si="8"/>
        <v>-0.1166601638704643</v>
      </c>
      <c r="K18" s="72">
        <f t="shared" si="3"/>
        <v>-2600</v>
      </c>
      <c r="L18" s="74">
        <f t="shared" si="4"/>
        <v>-0.1409366869037294</v>
      </c>
    </row>
    <row r="19" spans="1:12" ht="15" customHeight="1">
      <c r="A19" s="53">
        <v>1</v>
      </c>
      <c r="B19" s="19" t="s">
        <v>24</v>
      </c>
      <c r="C19" s="48">
        <v>4158</v>
      </c>
      <c r="D19" s="48">
        <v>3846</v>
      </c>
      <c r="E19" s="48">
        <v>3290</v>
      </c>
      <c r="F19" s="48">
        <v>3174</v>
      </c>
      <c r="G19" s="48">
        <v>3295</v>
      </c>
      <c r="H19" s="48">
        <v>2842</v>
      </c>
      <c r="I19" s="213">
        <f>H19-G19</f>
        <v>-453</v>
      </c>
      <c r="J19" s="240">
        <f t="shared" si="8"/>
        <v>-0.13748103186646435</v>
      </c>
      <c r="K19" s="205">
        <f t="shared" si="3"/>
        <v>-332</v>
      </c>
      <c r="L19" s="241">
        <f t="shared" si="4"/>
        <v>-0.10459987397605545</v>
      </c>
    </row>
    <row r="20" spans="1:12" s="454" customFormat="1" ht="15" customHeight="1">
      <c r="A20" s="54">
        <v>2</v>
      </c>
      <c r="B20" s="21" t="s">
        <v>26</v>
      </c>
      <c r="C20" s="69">
        <v>8636</v>
      </c>
      <c r="D20" s="69">
        <v>7649</v>
      </c>
      <c r="E20" s="69">
        <v>6836</v>
      </c>
      <c r="F20" s="69">
        <v>5707</v>
      </c>
      <c r="G20" s="69">
        <v>5314</v>
      </c>
      <c r="H20" s="69">
        <v>4894</v>
      </c>
      <c r="I20" s="244">
        <f>H20-G20</f>
        <v>-420</v>
      </c>
      <c r="J20" s="49">
        <f t="shared" si="8"/>
        <v>-7.9036507339104251E-2</v>
      </c>
      <c r="K20" s="211">
        <f t="shared" si="3"/>
        <v>-813</v>
      </c>
      <c r="L20" s="245">
        <f t="shared" si="4"/>
        <v>-0.14245663220606272</v>
      </c>
    </row>
    <row r="21" spans="1:12" ht="15" customHeight="1">
      <c r="A21" s="53">
        <v>3</v>
      </c>
      <c r="B21" s="19" t="s">
        <v>25</v>
      </c>
      <c r="C21" s="48">
        <v>7837</v>
      </c>
      <c r="D21" s="48">
        <v>7528</v>
      </c>
      <c r="E21" s="48">
        <v>6491</v>
      </c>
      <c r="F21" s="48">
        <v>5869</v>
      </c>
      <c r="G21" s="48">
        <v>5663</v>
      </c>
      <c r="H21" s="48">
        <v>4887</v>
      </c>
      <c r="I21" s="213">
        <f>H21-G21</f>
        <v>-776</v>
      </c>
      <c r="J21" s="240">
        <f t="shared" si="8"/>
        <v>-0.13702984283948438</v>
      </c>
      <c r="K21" s="205">
        <f t="shared" si="3"/>
        <v>-982</v>
      </c>
      <c r="L21" s="241">
        <f t="shared" si="4"/>
        <v>-0.16731981598227977</v>
      </c>
    </row>
    <row r="22" spans="1:12" ht="15" customHeight="1">
      <c r="A22" s="53">
        <v>4</v>
      </c>
      <c r="B22" s="19" t="s">
        <v>27</v>
      </c>
      <c r="C22" s="48">
        <v>4493</v>
      </c>
      <c r="D22" s="48">
        <v>4154</v>
      </c>
      <c r="E22" s="48">
        <v>3872</v>
      </c>
      <c r="F22" s="48">
        <v>3698</v>
      </c>
      <c r="G22" s="48">
        <v>3669</v>
      </c>
      <c r="H22" s="48">
        <v>3225</v>
      </c>
      <c r="I22" s="213">
        <f>H22-G22</f>
        <v>-444</v>
      </c>
      <c r="J22" s="240">
        <f t="shared" si="8"/>
        <v>-0.12101390024529844</v>
      </c>
      <c r="K22" s="205">
        <f t="shared" si="3"/>
        <v>-473</v>
      </c>
      <c r="L22" s="241">
        <f t="shared" si="4"/>
        <v>-0.12790697674418605</v>
      </c>
    </row>
    <row r="23" spans="1:12" s="446" customFormat="1" ht="17.100000000000001" customHeight="1">
      <c r="A23" s="584" t="s">
        <v>4</v>
      </c>
      <c r="B23" s="585"/>
      <c r="C23" s="436">
        <f t="shared" ref="C23:H23" si="10">SUM(C24:C31)</f>
        <v>61456</v>
      </c>
      <c r="D23" s="436">
        <f t="shared" si="10"/>
        <v>57204</v>
      </c>
      <c r="E23" s="436">
        <f t="shared" si="10"/>
        <v>50346</v>
      </c>
      <c r="F23" s="436">
        <f t="shared" si="10"/>
        <v>45619</v>
      </c>
      <c r="G23" s="436">
        <f t="shared" si="10"/>
        <v>44122</v>
      </c>
      <c r="H23" s="436">
        <f t="shared" si="10"/>
        <v>39172</v>
      </c>
      <c r="I23" s="203">
        <f>H23-G23</f>
        <v>-4950</v>
      </c>
      <c r="J23" s="236">
        <f t="shared" si="8"/>
        <v>-0.1121889306921717</v>
      </c>
      <c r="K23" s="72">
        <f t="shared" si="3"/>
        <v>-6447</v>
      </c>
      <c r="L23" s="74">
        <f t="shared" si="4"/>
        <v>-0.14132269449133036</v>
      </c>
    </row>
    <row r="24" spans="1:12" ht="15" customHeight="1">
      <c r="A24" s="53">
        <v>1</v>
      </c>
      <c r="B24" s="19" t="s">
        <v>28</v>
      </c>
      <c r="C24" s="48">
        <v>2087</v>
      </c>
      <c r="D24" s="48">
        <v>1786</v>
      </c>
      <c r="E24" s="48">
        <v>1500</v>
      </c>
      <c r="F24" s="48">
        <v>1394</v>
      </c>
      <c r="G24" s="48">
        <v>1419</v>
      </c>
      <c r="H24" s="48">
        <v>1168</v>
      </c>
      <c r="I24" s="213">
        <f t="shared" ref="I24:I32" si="11">H24-G24</f>
        <v>-251</v>
      </c>
      <c r="J24" s="240">
        <f t="shared" ref="J24:J32" si="12">I24/G24</f>
        <v>-0.17688513037350245</v>
      </c>
      <c r="K24" s="205">
        <f t="shared" si="3"/>
        <v>-226</v>
      </c>
      <c r="L24" s="241">
        <f t="shared" si="4"/>
        <v>-0.16212338593974174</v>
      </c>
    </row>
    <row r="25" spans="1:12" ht="15" customHeight="1">
      <c r="A25" s="53">
        <v>2</v>
      </c>
      <c r="B25" s="19" t="s">
        <v>29</v>
      </c>
      <c r="C25" s="48">
        <v>4773</v>
      </c>
      <c r="D25" s="48">
        <v>4185</v>
      </c>
      <c r="E25" s="48">
        <v>3593</v>
      </c>
      <c r="F25" s="48">
        <v>3308</v>
      </c>
      <c r="G25" s="48">
        <v>3172</v>
      </c>
      <c r="H25" s="48">
        <v>2821</v>
      </c>
      <c r="I25" s="213">
        <f t="shared" si="11"/>
        <v>-351</v>
      </c>
      <c r="J25" s="240">
        <f t="shared" si="12"/>
        <v>-0.11065573770491803</v>
      </c>
      <c r="K25" s="205">
        <f t="shared" si="3"/>
        <v>-487</v>
      </c>
      <c r="L25" s="241">
        <f t="shared" si="4"/>
        <v>-0.14721886336154777</v>
      </c>
    </row>
    <row r="26" spans="1:12" ht="15" customHeight="1">
      <c r="A26" s="53">
        <v>3</v>
      </c>
      <c r="B26" s="19" t="s">
        <v>30</v>
      </c>
      <c r="C26" s="48">
        <v>2540</v>
      </c>
      <c r="D26" s="48">
        <v>2302</v>
      </c>
      <c r="E26" s="48">
        <v>2109</v>
      </c>
      <c r="F26" s="48">
        <v>1984</v>
      </c>
      <c r="G26" s="48">
        <v>2083</v>
      </c>
      <c r="H26" s="48">
        <v>1740</v>
      </c>
      <c r="I26" s="213">
        <f t="shared" si="11"/>
        <v>-343</v>
      </c>
      <c r="J26" s="240">
        <f t="shared" si="12"/>
        <v>-0.16466634661545848</v>
      </c>
      <c r="K26" s="205">
        <f t="shared" si="3"/>
        <v>-244</v>
      </c>
      <c r="L26" s="241">
        <f t="shared" si="4"/>
        <v>-0.12298387096774194</v>
      </c>
    </row>
    <row r="27" spans="1:12" ht="15" customHeight="1">
      <c r="A27" s="53">
        <v>4</v>
      </c>
      <c r="B27" s="19" t="s">
        <v>113</v>
      </c>
      <c r="C27" s="48">
        <v>5371</v>
      </c>
      <c r="D27" s="48">
        <v>5049</v>
      </c>
      <c r="E27" s="48">
        <v>4599</v>
      </c>
      <c r="F27" s="48">
        <v>4351</v>
      </c>
      <c r="G27" s="48">
        <v>4294</v>
      </c>
      <c r="H27" s="48">
        <v>3813</v>
      </c>
      <c r="I27" s="213">
        <f t="shared" si="11"/>
        <v>-481</v>
      </c>
      <c r="J27" s="240">
        <f t="shared" si="12"/>
        <v>-0.1120167675826735</v>
      </c>
      <c r="K27" s="205">
        <f t="shared" si="3"/>
        <v>-538</v>
      </c>
      <c r="L27" s="241">
        <f t="shared" si="4"/>
        <v>-0.12364973569294416</v>
      </c>
    </row>
    <row r="28" spans="1:12" s="454" customFormat="1" ht="15" customHeight="1">
      <c r="A28" s="54">
        <v>5</v>
      </c>
      <c r="B28" s="21" t="s">
        <v>115</v>
      </c>
      <c r="C28" s="69">
        <v>21268</v>
      </c>
      <c r="D28" s="69">
        <v>19839</v>
      </c>
      <c r="E28" s="69">
        <v>17428</v>
      </c>
      <c r="F28" s="69">
        <v>15799</v>
      </c>
      <c r="G28" s="69">
        <v>14708</v>
      </c>
      <c r="H28" s="69">
        <v>13522</v>
      </c>
      <c r="I28" s="244">
        <f t="shared" si="11"/>
        <v>-1186</v>
      </c>
      <c r="J28" s="49">
        <f t="shared" si="12"/>
        <v>-8.0636388360076153E-2</v>
      </c>
      <c r="K28" s="211">
        <f t="shared" si="3"/>
        <v>-2277</v>
      </c>
      <c r="L28" s="245">
        <f t="shared" si="4"/>
        <v>-0.14412304576239002</v>
      </c>
    </row>
    <row r="29" spans="1:12" ht="15" customHeight="1">
      <c r="A29" s="53">
        <v>6</v>
      </c>
      <c r="B29" s="19" t="s">
        <v>31</v>
      </c>
      <c r="C29" s="48">
        <v>16481</v>
      </c>
      <c r="D29" s="48">
        <v>15632</v>
      </c>
      <c r="E29" s="48">
        <v>13739</v>
      </c>
      <c r="F29" s="48">
        <v>12390</v>
      </c>
      <c r="G29" s="48">
        <v>11919</v>
      </c>
      <c r="H29" s="48">
        <v>10672</v>
      </c>
      <c r="I29" s="213">
        <f t="shared" si="11"/>
        <v>-1247</v>
      </c>
      <c r="J29" s="240">
        <f t="shared" si="12"/>
        <v>-0.10462287104622871</v>
      </c>
      <c r="K29" s="205">
        <f t="shared" si="3"/>
        <v>-1718</v>
      </c>
      <c r="L29" s="241">
        <f t="shared" si="4"/>
        <v>-0.13866020984665053</v>
      </c>
    </row>
    <row r="30" spans="1:12" ht="15" customHeight="1">
      <c r="A30" s="53">
        <v>7</v>
      </c>
      <c r="B30" s="19" t="s">
        <v>32</v>
      </c>
      <c r="C30" s="48">
        <v>5774</v>
      </c>
      <c r="D30" s="48">
        <v>5477</v>
      </c>
      <c r="E30" s="48">
        <v>4653</v>
      </c>
      <c r="F30" s="48">
        <v>4081</v>
      </c>
      <c r="G30" s="48">
        <v>4248</v>
      </c>
      <c r="H30" s="48">
        <v>3716</v>
      </c>
      <c r="I30" s="213">
        <f t="shared" si="11"/>
        <v>-532</v>
      </c>
      <c r="J30" s="240">
        <f t="shared" si="12"/>
        <v>-0.12523540489642185</v>
      </c>
      <c r="K30" s="205">
        <f t="shared" si="3"/>
        <v>-365</v>
      </c>
      <c r="L30" s="241">
        <f t="shared" si="4"/>
        <v>-8.9438863023768689E-2</v>
      </c>
    </row>
    <row r="31" spans="1:12" ht="15" customHeight="1">
      <c r="A31" s="53">
        <v>8</v>
      </c>
      <c r="B31" s="19" t="s">
        <v>33</v>
      </c>
      <c r="C31" s="48">
        <v>3162</v>
      </c>
      <c r="D31" s="48">
        <v>2934</v>
      </c>
      <c r="E31" s="48">
        <v>2725</v>
      </c>
      <c r="F31" s="48">
        <v>2312</v>
      </c>
      <c r="G31" s="48">
        <v>2279</v>
      </c>
      <c r="H31" s="48">
        <v>1720</v>
      </c>
      <c r="I31" s="213">
        <f t="shared" si="11"/>
        <v>-559</v>
      </c>
      <c r="J31" s="240">
        <f t="shared" si="12"/>
        <v>-0.24528301886792453</v>
      </c>
      <c r="K31" s="205">
        <f t="shared" si="3"/>
        <v>-592</v>
      </c>
      <c r="L31" s="241">
        <f t="shared" si="4"/>
        <v>-0.25605536332179929</v>
      </c>
    </row>
    <row r="32" spans="1:12" s="446" customFormat="1" ht="17.100000000000001" customHeight="1">
      <c r="A32" s="582" t="s">
        <v>5</v>
      </c>
      <c r="B32" s="583"/>
      <c r="C32" s="436">
        <f t="shared" ref="C32:H32" si="13">SUM(C33:C36)</f>
        <v>12268</v>
      </c>
      <c r="D32" s="436">
        <f t="shared" si="13"/>
        <v>11342</v>
      </c>
      <c r="E32" s="436">
        <f t="shared" si="13"/>
        <v>9322</v>
      </c>
      <c r="F32" s="436">
        <f t="shared" si="13"/>
        <v>8288</v>
      </c>
      <c r="G32" s="436">
        <f t="shared" si="13"/>
        <v>8017</v>
      </c>
      <c r="H32" s="436">
        <f t="shared" si="13"/>
        <v>6935</v>
      </c>
      <c r="I32" s="203">
        <f t="shared" si="11"/>
        <v>-1082</v>
      </c>
      <c r="J32" s="236">
        <f t="shared" si="12"/>
        <v>-0.13496320319321442</v>
      </c>
      <c r="K32" s="72">
        <f t="shared" si="3"/>
        <v>-1353</v>
      </c>
      <c r="L32" s="74">
        <f t="shared" si="4"/>
        <v>-0.1632480694980695</v>
      </c>
    </row>
    <row r="33" spans="1:12" ht="15" customHeight="1">
      <c r="A33" s="53">
        <v>1</v>
      </c>
      <c r="B33" s="19" t="s">
        <v>121</v>
      </c>
      <c r="C33" s="48">
        <v>1880</v>
      </c>
      <c r="D33" s="48">
        <v>1561</v>
      </c>
      <c r="E33" s="48">
        <v>1464</v>
      </c>
      <c r="F33" s="48">
        <v>1304</v>
      </c>
      <c r="G33" s="48">
        <v>1308</v>
      </c>
      <c r="H33" s="48">
        <v>1004</v>
      </c>
      <c r="I33" s="213">
        <f>H33-G33</f>
        <v>-304</v>
      </c>
      <c r="J33" s="240">
        <f>I33/G33</f>
        <v>-0.23241590214067279</v>
      </c>
      <c r="K33" s="205">
        <f t="shared" si="3"/>
        <v>-300</v>
      </c>
      <c r="L33" s="241">
        <f t="shared" si="4"/>
        <v>-0.23006134969325154</v>
      </c>
    </row>
    <row r="34" spans="1:12" s="454" customFormat="1" ht="15" customHeight="1">
      <c r="A34" s="54">
        <v>2</v>
      </c>
      <c r="B34" s="21" t="s">
        <v>123</v>
      </c>
      <c r="C34" s="69">
        <v>4204</v>
      </c>
      <c r="D34" s="69">
        <v>3829</v>
      </c>
      <c r="E34" s="69">
        <v>2941</v>
      </c>
      <c r="F34" s="69">
        <v>2669</v>
      </c>
      <c r="G34" s="69">
        <v>2459</v>
      </c>
      <c r="H34" s="69">
        <v>2243</v>
      </c>
      <c r="I34" s="244">
        <f>H34-G34</f>
        <v>-216</v>
      </c>
      <c r="J34" s="49">
        <f>I34/G34</f>
        <v>-8.7840585603904023E-2</v>
      </c>
      <c r="K34" s="211">
        <f t="shared" si="3"/>
        <v>-426</v>
      </c>
      <c r="L34" s="245">
        <f t="shared" si="4"/>
        <v>-0.15961034095166729</v>
      </c>
    </row>
    <row r="35" spans="1:12" ht="15" customHeight="1">
      <c r="A35" s="53">
        <v>3</v>
      </c>
      <c r="B35" s="19" t="s">
        <v>34</v>
      </c>
      <c r="C35" s="48">
        <v>3641</v>
      </c>
      <c r="D35" s="48">
        <v>3403</v>
      </c>
      <c r="E35" s="48">
        <v>2659</v>
      </c>
      <c r="F35" s="48">
        <v>2376</v>
      </c>
      <c r="G35" s="48">
        <v>2315</v>
      </c>
      <c r="H35" s="48">
        <v>2124</v>
      </c>
      <c r="I35" s="213">
        <f>H35-G35</f>
        <v>-191</v>
      </c>
      <c r="J35" s="240">
        <f>I35/G35</f>
        <v>-8.2505399568034557E-2</v>
      </c>
      <c r="K35" s="205">
        <f t="shared" si="3"/>
        <v>-252</v>
      </c>
      <c r="L35" s="241">
        <f t="shared" si="4"/>
        <v>-0.10606060606060606</v>
      </c>
    </row>
    <row r="36" spans="1:12" ht="15" customHeight="1">
      <c r="A36" s="53">
        <v>4</v>
      </c>
      <c r="B36" s="19" t="s">
        <v>35</v>
      </c>
      <c r="C36" s="48">
        <v>2543</v>
      </c>
      <c r="D36" s="48">
        <v>2549</v>
      </c>
      <c r="E36" s="48">
        <v>2258</v>
      </c>
      <c r="F36" s="48">
        <v>1939</v>
      </c>
      <c r="G36" s="48">
        <v>1935</v>
      </c>
      <c r="H36" s="48">
        <v>1564</v>
      </c>
      <c r="I36" s="213">
        <f>H36-G36</f>
        <v>-371</v>
      </c>
      <c r="J36" s="240">
        <f>I36/G36</f>
        <v>-0.19173126614987079</v>
      </c>
      <c r="K36" s="205">
        <f t="shared" si="3"/>
        <v>-375</v>
      </c>
      <c r="L36" s="241">
        <f t="shared" si="4"/>
        <v>-0.19339865910263021</v>
      </c>
    </row>
    <row r="37" spans="1:12" s="446" customFormat="1" ht="17.100000000000001" customHeight="1">
      <c r="A37" s="582" t="s">
        <v>95</v>
      </c>
      <c r="B37" s="583"/>
      <c r="C37" s="436">
        <f t="shared" ref="C37:H37" si="14">SUM(C38:C54)</f>
        <v>138108</v>
      </c>
      <c r="D37" s="436">
        <f t="shared" si="14"/>
        <v>128466</v>
      </c>
      <c r="E37" s="436">
        <f t="shared" si="14"/>
        <v>110968</v>
      </c>
      <c r="F37" s="436">
        <f t="shared" si="14"/>
        <v>96222</v>
      </c>
      <c r="G37" s="436">
        <f t="shared" si="14"/>
        <v>86828</v>
      </c>
      <c r="H37" s="436">
        <f t="shared" si="14"/>
        <v>78266</v>
      </c>
      <c r="I37" s="203">
        <f>H37-G37</f>
        <v>-8562</v>
      </c>
      <c r="J37" s="236">
        <f>I37/G37</f>
        <v>-9.8608743723222925E-2</v>
      </c>
      <c r="K37" s="72">
        <f t="shared" si="3"/>
        <v>-17956</v>
      </c>
      <c r="L37" s="74">
        <f t="shared" si="4"/>
        <v>-0.18661013073933197</v>
      </c>
    </row>
    <row r="38" spans="1:12" ht="15" customHeight="1">
      <c r="A38" s="53">
        <v>1</v>
      </c>
      <c r="B38" s="19" t="s">
        <v>36</v>
      </c>
      <c r="C38" s="48">
        <v>6124</v>
      </c>
      <c r="D38" s="48">
        <v>6044</v>
      </c>
      <c r="E38" s="48">
        <v>5640</v>
      </c>
      <c r="F38" s="48">
        <v>5221</v>
      </c>
      <c r="G38" s="48">
        <v>4809</v>
      </c>
      <c r="H38" s="48">
        <v>4211</v>
      </c>
      <c r="I38" s="213">
        <f t="shared" ref="I38:I54" si="15">H38-G38</f>
        <v>-598</v>
      </c>
      <c r="J38" s="240">
        <f t="shared" ref="J38:J54" si="16">I38/G38</f>
        <v>-0.12435017675192347</v>
      </c>
      <c r="K38" s="205">
        <f t="shared" si="3"/>
        <v>-1010</v>
      </c>
      <c r="L38" s="241">
        <f t="shared" si="4"/>
        <v>-0.1934495307412373</v>
      </c>
    </row>
    <row r="39" spans="1:12" ht="15" customHeight="1">
      <c r="A39" s="53">
        <v>2</v>
      </c>
      <c r="B39" s="19" t="s">
        <v>37</v>
      </c>
      <c r="C39" s="48">
        <v>2611</v>
      </c>
      <c r="D39" s="48">
        <v>2373</v>
      </c>
      <c r="E39" s="48">
        <v>2057</v>
      </c>
      <c r="F39" s="48">
        <v>1803</v>
      </c>
      <c r="G39" s="48">
        <v>1473</v>
      </c>
      <c r="H39" s="48">
        <v>1281</v>
      </c>
      <c r="I39" s="213">
        <f t="shared" si="15"/>
        <v>-192</v>
      </c>
      <c r="J39" s="240">
        <f t="shared" si="16"/>
        <v>-0.13034623217922606</v>
      </c>
      <c r="K39" s="205">
        <f t="shared" si="3"/>
        <v>-522</v>
      </c>
      <c r="L39" s="241">
        <f t="shared" si="4"/>
        <v>-0.28951747088186358</v>
      </c>
    </row>
    <row r="40" spans="1:12" ht="15" customHeight="1">
      <c r="A40" s="53">
        <v>3</v>
      </c>
      <c r="B40" s="19" t="s">
        <v>38</v>
      </c>
      <c r="C40" s="48">
        <v>3691</v>
      </c>
      <c r="D40" s="48">
        <v>3103</v>
      </c>
      <c r="E40" s="48">
        <v>2324</v>
      </c>
      <c r="F40" s="48">
        <v>1961</v>
      </c>
      <c r="G40" s="48">
        <v>1495</v>
      </c>
      <c r="H40" s="48">
        <v>1175</v>
      </c>
      <c r="I40" s="213">
        <f t="shared" si="15"/>
        <v>-320</v>
      </c>
      <c r="J40" s="240">
        <f t="shared" si="16"/>
        <v>-0.21404682274247491</v>
      </c>
      <c r="K40" s="205">
        <f t="shared" si="3"/>
        <v>-786</v>
      </c>
      <c r="L40" s="241">
        <f t="shared" si="4"/>
        <v>-0.40081591024987251</v>
      </c>
    </row>
    <row r="41" spans="1:12" ht="15" customHeight="1">
      <c r="A41" s="53">
        <v>4</v>
      </c>
      <c r="B41" s="19" t="s">
        <v>39</v>
      </c>
      <c r="C41" s="48">
        <v>5002</v>
      </c>
      <c r="D41" s="48">
        <v>4802</v>
      </c>
      <c r="E41" s="48">
        <v>4241</v>
      </c>
      <c r="F41" s="48">
        <v>3825</v>
      </c>
      <c r="G41" s="48">
        <v>3576</v>
      </c>
      <c r="H41" s="48">
        <v>3104</v>
      </c>
      <c r="I41" s="213">
        <f t="shared" si="15"/>
        <v>-472</v>
      </c>
      <c r="J41" s="240">
        <f t="shared" si="16"/>
        <v>-0.1319910514541387</v>
      </c>
      <c r="K41" s="205">
        <f t="shared" si="3"/>
        <v>-721</v>
      </c>
      <c r="L41" s="241">
        <f t="shared" si="4"/>
        <v>-0.18849673202614378</v>
      </c>
    </row>
    <row r="42" spans="1:12" ht="15" customHeight="1">
      <c r="A42" s="53">
        <v>5</v>
      </c>
      <c r="B42" s="19" t="s">
        <v>70</v>
      </c>
      <c r="C42" s="48">
        <v>6079</v>
      </c>
      <c r="D42" s="48">
        <v>5531</v>
      </c>
      <c r="E42" s="48">
        <v>4427</v>
      </c>
      <c r="F42" s="48">
        <v>3759</v>
      </c>
      <c r="G42" s="48">
        <v>3236</v>
      </c>
      <c r="H42" s="48">
        <v>2849</v>
      </c>
      <c r="I42" s="213">
        <f t="shared" si="15"/>
        <v>-387</v>
      </c>
      <c r="J42" s="240">
        <f t="shared" si="16"/>
        <v>-0.1195920889987639</v>
      </c>
      <c r="K42" s="205">
        <f t="shared" si="3"/>
        <v>-910</v>
      </c>
      <c r="L42" s="241">
        <f t="shared" si="4"/>
        <v>-0.24208566108007448</v>
      </c>
    </row>
    <row r="43" spans="1:12" ht="15" customHeight="1">
      <c r="A43" s="53">
        <v>6</v>
      </c>
      <c r="B43" s="19" t="s">
        <v>40</v>
      </c>
      <c r="C43" s="48">
        <v>3913</v>
      </c>
      <c r="D43" s="48">
        <v>3717</v>
      </c>
      <c r="E43" s="48">
        <v>3205</v>
      </c>
      <c r="F43" s="48">
        <v>2843</v>
      </c>
      <c r="G43" s="48">
        <v>2554</v>
      </c>
      <c r="H43" s="48">
        <v>2327</v>
      </c>
      <c r="I43" s="213">
        <f t="shared" si="15"/>
        <v>-227</v>
      </c>
      <c r="J43" s="240">
        <f t="shared" si="16"/>
        <v>-8.8880187940485508E-2</v>
      </c>
      <c r="K43" s="205">
        <f t="shared" si="3"/>
        <v>-516</v>
      </c>
      <c r="L43" s="241">
        <f t="shared" si="4"/>
        <v>-0.18149841716496659</v>
      </c>
    </row>
    <row r="44" spans="1:12" ht="15" customHeight="1">
      <c r="A44" s="53">
        <v>7</v>
      </c>
      <c r="B44" s="19" t="s">
        <v>41</v>
      </c>
      <c r="C44" s="48">
        <v>4458</v>
      </c>
      <c r="D44" s="48">
        <v>3912</v>
      </c>
      <c r="E44" s="48">
        <v>3425</v>
      </c>
      <c r="F44" s="48">
        <v>2962</v>
      </c>
      <c r="G44" s="48">
        <v>2795</v>
      </c>
      <c r="H44" s="48">
        <v>2595</v>
      </c>
      <c r="I44" s="213">
        <f t="shared" si="15"/>
        <v>-200</v>
      </c>
      <c r="J44" s="240">
        <f t="shared" si="16"/>
        <v>-7.1556350626118065E-2</v>
      </c>
      <c r="K44" s="205">
        <f t="shared" si="3"/>
        <v>-367</v>
      </c>
      <c r="L44" s="241">
        <f t="shared" si="4"/>
        <v>-0.12390276839972991</v>
      </c>
    </row>
    <row r="45" spans="1:12" ht="15" customHeight="1">
      <c r="A45" s="53">
        <v>8</v>
      </c>
      <c r="B45" s="19" t="s">
        <v>42</v>
      </c>
      <c r="C45" s="48">
        <v>6302</v>
      </c>
      <c r="D45" s="48">
        <v>5868</v>
      </c>
      <c r="E45" s="48">
        <v>5273</v>
      </c>
      <c r="F45" s="48">
        <v>4802</v>
      </c>
      <c r="G45" s="48">
        <v>4560</v>
      </c>
      <c r="H45" s="48">
        <v>4080</v>
      </c>
      <c r="I45" s="213">
        <f t="shared" si="15"/>
        <v>-480</v>
      </c>
      <c r="J45" s="240">
        <f t="shared" si="16"/>
        <v>-0.10526315789473684</v>
      </c>
      <c r="K45" s="205">
        <f t="shared" si="3"/>
        <v>-722</v>
      </c>
      <c r="L45" s="241">
        <f t="shared" si="4"/>
        <v>-0.15035401915868388</v>
      </c>
    </row>
    <row r="46" spans="1:12" ht="15" customHeight="1">
      <c r="A46" s="53">
        <v>9</v>
      </c>
      <c r="B46" s="19" t="s">
        <v>43</v>
      </c>
      <c r="C46" s="48">
        <v>5515</v>
      </c>
      <c r="D46" s="48">
        <v>5230</v>
      </c>
      <c r="E46" s="48">
        <v>4574</v>
      </c>
      <c r="F46" s="48">
        <v>4100</v>
      </c>
      <c r="G46" s="48">
        <v>3734</v>
      </c>
      <c r="H46" s="48">
        <v>3412</v>
      </c>
      <c r="I46" s="213">
        <f t="shared" si="15"/>
        <v>-322</v>
      </c>
      <c r="J46" s="240">
        <f t="shared" si="16"/>
        <v>-8.6234600964113547E-2</v>
      </c>
      <c r="K46" s="205">
        <f t="shared" si="3"/>
        <v>-688</v>
      </c>
      <c r="L46" s="241">
        <f t="shared" si="4"/>
        <v>-0.1678048780487805</v>
      </c>
    </row>
    <row r="47" spans="1:12" ht="15" customHeight="1">
      <c r="A47" s="53">
        <v>10</v>
      </c>
      <c r="B47" s="19" t="s">
        <v>44</v>
      </c>
      <c r="C47" s="48">
        <v>5026</v>
      </c>
      <c r="D47" s="48">
        <v>4541</v>
      </c>
      <c r="E47" s="48">
        <v>4468</v>
      </c>
      <c r="F47" s="48">
        <v>4024</v>
      </c>
      <c r="G47" s="48">
        <v>3759</v>
      </c>
      <c r="H47" s="48">
        <v>3663</v>
      </c>
      <c r="I47" s="213">
        <f t="shared" si="15"/>
        <v>-96</v>
      </c>
      <c r="J47" s="240">
        <f t="shared" si="16"/>
        <v>-2.5538707102952914E-2</v>
      </c>
      <c r="K47" s="205">
        <f t="shared" si="3"/>
        <v>-361</v>
      </c>
      <c r="L47" s="241">
        <f t="shared" si="4"/>
        <v>-8.9711729622266395E-2</v>
      </c>
    </row>
    <row r="48" spans="1:12" ht="15" customHeight="1">
      <c r="A48" s="53">
        <v>11</v>
      </c>
      <c r="B48" s="19" t="s">
        <v>45</v>
      </c>
      <c r="C48" s="48">
        <v>4329</v>
      </c>
      <c r="D48" s="48">
        <v>3863</v>
      </c>
      <c r="E48" s="48">
        <v>3320</v>
      </c>
      <c r="F48" s="48">
        <v>2951</v>
      </c>
      <c r="G48" s="48">
        <v>2864</v>
      </c>
      <c r="H48" s="48">
        <v>2524</v>
      </c>
      <c r="I48" s="213">
        <f t="shared" si="15"/>
        <v>-340</v>
      </c>
      <c r="J48" s="240">
        <f t="shared" si="16"/>
        <v>-0.11871508379888268</v>
      </c>
      <c r="K48" s="205">
        <f t="shared" si="3"/>
        <v>-427</v>
      </c>
      <c r="L48" s="241">
        <f t="shared" si="4"/>
        <v>-0.1446967129786513</v>
      </c>
    </row>
    <row r="49" spans="1:12" s="454" customFormat="1" ht="15" customHeight="1">
      <c r="A49" s="54">
        <v>12</v>
      </c>
      <c r="B49" s="248" t="s">
        <v>81</v>
      </c>
      <c r="C49" s="69">
        <v>55497</v>
      </c>
      <c r="D49" s="69">
        <v>52172</v>
      </c>
      <c r="E49" s="69">
        <v>44723</v>
      </c>
      <c r="F49" s="69">
        <v>37682</v>
      </c>
      <c r="G49" s="69">
        <v>33212</v>
      </c>
      <c r="H49" s="69">
        <v>30431</v>
      </c>
      <c r="I49" s="244">
        <f t="shared" si="15"/>
        <v>-2781</v>
      </c>
      <c r="J49" s="49">
        <f t="shared" si="16"/>
        <v>-8.3734794652535222E-2</v>
      </c>
      <c r="K49" s="211">
        <f t="shared" si="3"/>
        <v>-7251</v>
      </c>
      <c r="L49" s="245">
        <f t="shared" si="4"/>
        <v>-0.19242609203333155</v>
      </c>
    </row>
    <row r="50" spans="1:12" ht="15" customHeight="1">
      <c r="A50" s="53">
        <v>13</v>
      </c>
      <c r="B50" s="19" t="s">
        <v>46</v>
      </c>
      <c r="C50" s="48">
        <v>3556</v>
      </c>
      <c r="D50" s="48">
        <v>3176</v>
      </c>
      <c r="E50" s="48">
        <v>2810</v>
      </c>
      <c r="F50" s="48">
        <v>1986</v>
      </c>
      <c r="G50" s="48">
        <v>1801</v>
      </c>
      <c r="H50" s="48">
        <v>1638</v>
      </c>
      <c r="I50" s="213">
        <f t="shared" si="15"/>
        <v>-163</v>
      </c>
      <c r="J50" s="240">
        <f t="shared" si="16"/>
        <v>-9.0505274847307055E-2</v>
      </c>
      <c r="K50" s="205">
        <f t="shared" si="3"/>
        <v>-348</v>
      </c>
      <c r="L50" s="241">
        <f t="shared" si="4"/>
        <v>-0.17522658610271905</v>
      </c>
    </row>
    <row r="51" spans="1:12" ht="15" customHeight="1">
      <c r="A51" s="53">
        <v>14</v>
      </c>
      <c r="B51" s="19" t="s">
        <v>47</v>
      </c>
      <c r="C51" s="48">
        <v>4089</v>
      </c>
      <c r="D51" s="48">
        <v>3784</v>
      </c>
      <c r="E51" s="48">
        <v>3203</v>
      </c>
      <c r="F51" s="48">
        <v>2673</v>
      </c>
      <c r="G51" s="48">
        <v>2498</v>
      </c>
      <c r="H51" s="48">
        <v>2269</v>
      </c>
      <c r="I51" s="213">
        <f t="shared" si="15"/>
        <v>-229</v>
      </c>
      <c r="J51" s="240">
        <f t="shared" si="16"/>
        <v>-9.1673338670936744E-2</v>
      </c>
      <c r="K51" s="205">
        <f t="shared" si="3"/>
        <v>-404</v>
      </c>
      <c r="L51" s="241">
        <f t="shared" si="4"/>
        <v>-0.15114104002992892</v>
      </c>
    </row>
    <row r="52" spans="1:12" ht="15" customHeight="1">
      <c r="A52" s="53">
        <v>15</v>
      </c>
      <c r="B52" s="19" t="s">
        <v>48</v>
      </c>
      <c r="C52" s="48">
        <v>12812</v>
      </c>
      <c r="D52" s="48">
        <v>12386</v>
      </c>
      <c r="E52" s="48">
        <v>10523</v>
      </c>
      <c r="F52" s="48">
        <v>9589</v>
      </c>
      <c r="G52" s="48">
        <v>8860</v>
      </c>
      <c r="H52" s="48">
        <v>7820</v>
      </c>
      <c r="I52" s="213">
        <f t="shared" si="15"/>
        <v>-1040</v>
      </c>
      <c r="J52" s="240">
        <f t="shared" si="16"/>
        <v>-0.11738148984198646</v>
      </c>
      <c r="K52" s="205">
        <f t="shared" si="3"/>
        <v>-1769</v>
      </c>
      <c r="L52" s="241">
        <f t="shared" si="4"/>
        <v>-0.18448221920951091</v>
      </c>
    </row>
    <row r="53" spans="1:12" ht="15" customHeight="1">
      <c r="A53" s="53">
        <v>16</v>
      </c>
      <c r="B53" s="19" t="s">
        <v>49</v>
      </c>
      <c r="C53" s="48">
        <v>4684</v>
      </c>
      <c r="D53" s="48">
        <v>3636</v>
      </c>
      <c r="E53" s="48">
        <v>2815</v>
      </c>
      <c r="F53" s="48">
        <v>2428</v>
      </c>
      <c r="G53" s="48">
        <v>2103</v>
      </c>
      <c r="H53" s="48">
        <v>1735</v>
      </c>
      <c r="I53" s="213">
        <f t="shared" si="15"/>
        <v>-368</v>
      </c>
      <c r="J53" s="240">
        <f t="shared" si="16"/>
        <v>-0.17498811222063718</v>
      </c>
      <c r="K53" s="205">
        <f t="shared" si="3"/>
        <v>-693</v>
      </c>
      <c r="L53" s="241">
        <f t="shared" si="4"/>
        <v>-0.28542009884678748</v>
      </c>
    </row>
    <row r="54" spans="1:12" ht="15" customHeight="1" thickBot="1">
      <c r="A54" s="513">
        <v>17</v>
      </c>
      <c r="B54" s="25" t="s">
        <v>50</v>
      </c>
      <c r="C54" s="70">
        <v>4420</v>
      </c>
      <c r="D54" s="70">
        <v>4328</v>
      </c>
      <c r="E54" s="70">
        <v>3940</v>
      </c>
      <c r="F54" s="70">
        <v>3613</v>
      </c>
      <c r="G54" s="70">
        <v>3499</v>
      </c>
      <c r="H54" s="70">
        <v>3152</v>
      </c>
      <c r="I54" s="251">
        <f t="shared" si="15"/>
        <v>-347</v>
      </c>
      <c r="J54" s="252">
        <f t="shared" si="16"/>
        <v>-9.9171191769076877E-2</v>
      </c>
      <c r="K54" s="207">
        <f t="shared" si="3"/>
        <v>-461</v>
      </c>
      <c r="L54" s="253">
        <f t="shared" si="4"/>
        <v>-0.12759479656794906</v>
      </c>
    </row>
    <row r="55" spans="1:12" ht="13.5" thickTop="1">
      <c r="C55" s="456"/>
      <c r="D55" s="456"/>
      <c r="E55" s="456"/>
      <c r="F55" s="456"/>
      <c r="G55" s="456"/>
      <c r="H55" s="456"/>
      <c r="I55" s="457"/>
      <c r="J55" s="457"/>
      <c r="K55" s="457"/>
    </row>
    <row r="56" spans="1:12">
      <c r="A56" s="447" t="s">
        <v>96</v>
      </c>
    </row>
  </sheetData>
  <mergeCells count="19">
    <mergeCell ref="A37:B37"/>
    <mergeCell ref="A23:B23"/>
    <mergeCell ref="A32:B32"/>
    <mergeCell ref="F3:F4"/>
    <mergeCell ref="A5:B5"/>
    <mergeCell ref="A7:B7"/>
    <mergeCell ref="A12:B12"/>
    <mergeCell ref="A18:B18"/>
    <mergeCell ref="A6:B6"/>
    <mergeCell ref="A1:L1"/>
    <mergeCell ref="A2:L2"/>
    <mergeCell ref="A3:A4"/>
    <mergeCell ref="B3:B4"/>
    <mergeCell ref="I3:L3"/>
    <mergeCell ref="G3:G4"/>
    <mergeCell ref="E3:E4"/>
    <mergeCell ref="H3:H4"/>
    <mergeCell ref="D3:D4"/>
    <mergeCell ref="C3:C4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73" orientation="portrait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Normal="100" zoomScaleSheetLayoutView="75" workbookViewId="0">
      <selection activeCell="P11" sqref="P11"/>
    </sheetView>
  </sheetViews>
  <sheetFormatPr defaultRowHeight="15"/>
  <cols>
    <col min="1" max="1" width="3.7109375" style="367" customWidth="1"/>
    <col min="2" max="2" width="39.28515625" style="17" customWidth="1"/>
    <col min="3" max="3" width="11.42578125" style="369" customWidth="1"/>
    <col min="4" max="4" width="11.28515625" style="17" customWidth="1"/>
    <col min="5" max="5" width="11.42578125" style="17" customWidth="1"/>
    <col min="6" max="6" width="9.140625" style="17"/>
    <col min="7" max="7" width="10.42578125" style="17" customWidth="1"/>
    <col min="8" max="16384" width="9.140625" style="17"/>
  </cols>
  <sheetData>
    <row r="1" spans="1:9" ht="19.5" customHeight="1">
      <c r="A1" s="699" t="s">
        <v>10</v>
      </c>
      <c r="B1" s="699"/>
      <c r="C1" s="699"/>
      <c r="D1" s="699"/>
      <c r="E1" s="699"/>
      <c r="F1" s="699"/>
      <c r="G1" s="699"/>
      <c r="H1" s="699"/>
      <c r="I1" s="699"/>
    </row>
    <row r="2" spans="1:9" ht="45" customHeight="1" thickBot="1">
      <c r="A2" s="698" t="s">
        <v>173</v>
      </c>
      <c r="B2" s="698"/>
      <c r="C2" s="698"/>
      <c r="D2" s="698"/>
      <c r="E2" s="698"/>
      <c r="F2" s="698"/>
      <c r="G2" s="698"/>
      <c r="H2" s="698"/>
      <c r="I2" s="698"/>
    </row>
    <row r="3" spans="1:9" ht="26.25" customHeight="1" thickTop="1">
      <c r="A3" s="700" t="s">
        <v>56</v>
      </c>
      <c r="B3" s="600" t="s">
        <v>88</v>
      </c>
      <c r="C3" s="608" t="s">
        <v>984</v>
      </c>
      <c r="D3" s="608" t="s">
        <v>1920</v>
      </c>
      <c r="E3" s="608" t="s">
        <v>1901</v>
      </c>
      <c r="F3" s="695" t="s">
        <v>142</v>
      </c>
      <c r="G3" s="696"/>
      <c r="H3" s="696"/>
      <c r="I3" s="697"/>
    </row>
    <row r="4" spans="1:9" ht="115.5" customHeight="1">
      <c r="A4" s="701"/>
      <c r="B4" s="694"/>
      <c r="C4" s="694"/>
      <c r="D4" s="694"/>
      <c r="E4" s="694"/>
      <c r="F4" s="354" t="s">
        <v>1902</v>
      </c>
      <c r="G4" s="354" t="s">
        <v>1903</v>
      </c>
      <c r="H4" s="354" t="s">
        <v>1904</v>
      </c>
      <c r="I4" s="355" t="s">
        <v>1905</v>
      </c>
    </row>
    <row r="5" spans="1:9" ht="38.25" customHeight="1">
      <c r="A5" s="117">
        <v>1</v>
      </c>
      <c r="B5" s="120" t="s">
        <v>166</v>
      </c>
      <c r="C5" s="356">
        <v>1700</v>
      </c>
      <c r="D5" s="184">
        <v>1594</v>
      </c>
      <c r="E5" s="339">
        <v>1418</v>
      </c>
      <c r="F5" s="184">
        <f>E5-D5</f>
        <v>-176</v>
      </c>
      <c r="G5" s="357">
        <f>F5/D5</f>
        <v>-0.11041405269761606</v>
      </c>
      <c r="H5" s="184">
        <f>E5-C5</f>
        <v>-282</v>
      </c>
      <c r="I5" s="358">
        <f>H5/C5</f>
        <v>-0.16588235294117648</v>
      </c>
    </row>
    <row r="6" spans="1:9" ht="27" customHeight="1">
      <c r="A6" s="117">
        <v>2</v>
      </c>
      <c r="B6" s="98" t="s">
        <v>148</v>
      </c>
      <c r="C6" s="356">
        <v>74</v>
      </c>
      <c r="D6" s="184">
        <v>82</v>
      </c>
      <c r="E6" s="339">
        <v>71</v>
      </c>
      <c r="F6" s="184">
        <f t="shared" ref="F6:F28" si="0">E6-D6</f>
        <v>-11</v>
      </c>
      <c r="G6" s="357">
        <f t="shared" ref="G6:G28" si="1">F6/D6</f>
        <v>-0.13414634146341464</v>
      </c>
      <c r="H6" s="184">
        <f t="shared" ref="H6:H28" si="2">E6-C6</f>
        <v>-3</v>
      </c>
      <c r="I6" s="358">
        <f t="shared" ref="I6:I28" si="3">H6/C6</f>
        <v>-4.0540540540540543E-2</v>
      </c>
    </row>
    <row r="7" spans="1:9" ht="27" customHeight="1">
      <c r="A7" s="117">
        <v>3</v>
      </c>
      <c r="B7" s="98" t="s">
        <v>72</v>
      </c>
      <c r="C7" s="356">
        <v>11705</v>
      </c>
      <c r="D7" s="184">
        <v>10841</v>
      </c>
      <c r="E7" s="339">
        <v>9855</v>
      </c>
      <c r="F7" s="184">
        <f t="shared" si="0"/>
        <v>-986</v>
      </c>
      <c r="G7" s="357">
        <f t="shared" si="1"/>
        <v>-9.0951019278664336E-2</v>
      </c>
      <c r="H7" s="184">
        <f t="shared" si="2"/>
        <v>-1850</v>
      </c>
      <c r="I7" s="358">
        <f t="shared" si="3"/>
        <v>-0.15805211448099102</v>
      </c>
    </row>
    <row r="8" spans="1:9" ht="63.75" customHeight="1">
      <c r="A8" s="117">
        <v>4</v>
      </c>
      <c r="B8" s="120" t="s">
        <v>167</v>
      </c>
      <c r="C8" s="356">
        <v>231</v>
      </c>
      <c r="D8" s="184">
        <v>220</v>
      </c>
      <c r="E8" s="339">
        <v>194</v>
      </c>
      <c r="F8" s="184">
        <f t="shared" si="0"/>
        <v>-26</v>
      </c>
      <c r="G8" s="357">
        <f t="shared" si="1"/>
        <v>-0.11818181818181818</v>
      </c>
      <c r="H8" s="184">
        <f t="shared" si="2"/>
        <v>-37</v>
      </c>
      <c r="I8" s="358">
        <f t="shared" si="3"/>
        <v>-0.16017316017316016</v>
      </c>
    </row>
    <row r="9" spans="1:9" ht="55.5" customHeight="1">
      <c r="A9" s="117">
        <v>5</v>
      </c>
      <c r="B9" s="120" t="s">
        <v>169</v>
      </c>
      <c r="C9" s="356">
        <v>620</v>
      </c>
      <c r="D9" s="184">
        <v>591</v>
      </c>
      <c r="E9" s="339">
        <v>526</v>
      </c>
      <c r="F9" s="184">
        <f t="shared" si="0"/>
        <v>-65</v>
      </c>
      <c r="G9" s="357">
        <f t="shared" si="1"/>
        <v>-0.10998307952622674</v>
      </c>
      <c r="H9" s="184">
        <f t="shared" si="2"/>
        <v>-94</v>
      </c>
      <c r="I9" s="358">
        <f t="shared" si="3"/>
        <v>-0.15161290322580645</v>
      </c>
    </row>
    <row r="10" spans="1:9" ht="27" customHeight="1">
      <c r="A10" s="117">
        <v>6</v>
      </c>
      <c r="B10" s="98" t="s">
        <v>73</v>
      </c>
      <c r="C10" s="356">
        <v>6587</v>
      </c>
      <c r="D10" s="184">
        <v>6125</v>
      </c>
      <c r="E10" s="339">
        <v>5477</v>
      </c>
      <c r="F10" s="184">
        <f t="shared" si="0"/>
        <v>-648</v>
      </c>
      <c r="G10" s="357">
        <f t="shared" si="1"/>
        <v>-0.10579591836734693</v>
      </c>
      <c r="H10" s="184">
        <f t="shared" si="2"/>
        <v>-1110</v>
      </c>
      <c r="I10" s="358">
        <f t="shared" si="3"/>
        <v>-0.16851373918323972</v>
      </c>
    </row>
    <row r="11" spans="1:9" ht="45">
      <c r="A11" s="117">
        <v>7</v>
      </c>
      <c r="B11" s="120" t="s">
        <v>170</v>
      </c>
      <c r="C11" s="356">
        <v>11026</v>
      </c>
      <c r="D11" s="184">
        <v>10581</v>
      </c>
      <c r="E11" s="339">
        <v>9942</v>
      </c>
      <c r="F11" s="184">
        <f t="shared" si="0"/>
        <v>-639</v>
      </c>
      <c r="G11" s="357">
        <f t="shared" si="1"/>
        <v>-6.0391267366033459E-2</v>
      </c>
      <c r="H11" s="184">
        <f t="shared" si="2"/>
        <v>-1084</v>
      </c>
      <c r="I11" s="358">
        <f t="shared" si="3"/>
        <v>-9.8313078178849989E-2</v>
      </c>
    </row>
    <row r="12" spans="1:9" ht="46.5" customHeight="1">
      <c r="A12" s="117">
        <v>8</v>
      </c>
      <c r="B12" s="120" t="s">
        <v>172</v>
      </c>
      <c r="C12" s="356">
        <v>1433</v>
      </c>
      <c r="D12" s="184">
        <v>1420</v>
      </c>
      <c r="E12" s="339">
        <v>1347</v>
      </c>
      <c r="F12" s="184">
        <f t="shared" si="0"/>
        <v>-73</v>
      </c>
      <c r="G12" s="357">
        <f t="shared" si="1"/>
        <v>-5.1408450704225353E-2</v>
      </c>
      <c r="H12" s="184">
        <f t="shared" si="2"/>
        <v>-86</v>
      </c>
      <c r="I12" s="358">
        <f t="shared" si="3"/>
        <v>-6.0013956734124213E-2</v>
      </c>
    </row>
    <row r="13" spans="1:9" ht="27" customHeight="1">
      <c r="A13" s="117">
        <v>9</v>
      </c>
      <c r="B13" s="120" t="s">
        <v>149</v>
      </c>
      <c r="C13" s="356">
        <v>1945</v>
      </c>
      <c r="D13" s="184">
        <v>1851</v>
      </c>
      <c r="E13" s="339">
        <v>1735</v>
      </c>
      <c r="F13" s="184">
        <f t="shared" si="0"/>
        <v>-116</v>
      </c>
      <c r="G13" s="357">
        <f t="shared" si="1"/>
        <v>-6.266882766072393E-2</v>
      </c>
      <c r="H13" s="184">
        <f t="shared" si="2"/>
        <v>-210</v>
      </c>
      <c r="I13" s="358">
        <f t="shared" si="3"/>
        <v>-0.10796915167095116</v>
      </c>
    </row>
    <row r="14" spans="1:9" ht="27" customHeight="1">
      <c r="A14" s="117">
        <v>10</v>
      </c>
      <c r="B14" s="120" t="s">
        <v>150</v>
      </c>
      <c r="C14" s="356">
        <v>638</v>
      </c>
      <c r="D14" s="184">
        <v>612</v>
      </c>
      <c r="E14" s="339">
        <v>575</v>
      </c>
      <c r="F14" s="184">
        <f t="shared" si="0"/>
        <v>-37</v>
      </c>
      <c r="G14" s="357">
        <f t="shared" si="1"/>
        <v>-6.0457516339869281E-2</v>
      </c>
      <c r="H14" s="184">
        <f t="shared" si="2"/>
        <v>-63</v>
      </c>
      <c r="I14" s="358">
        <f t="shared" si="3"/>
        <v>-9.8746081504702196E-2</v>
      </c>
    </row>
    <row r="15" spans="1:9" ht="30">
      <c r="A15" s="117">
        <v>11</v>
      </c>
      <c r="B15" s="120" t="s">
        <v>168</v>
      </c>
      <c r="C15" s="356">
        <v>1034</v>
      </c>
      <c r="D15" s="184">
        <v>1013</v>
      </c>
      <c r="E15" s="339">
        <v>920</v>
      </c>
      <c r="F15" s="184">
        <f t="shared" si="0"/>
        <v>-93</v>
      </c>
      <c r="G15" s="357">
        <f t="shared" si="1"/>
        <v>-9.1806515301085884E-2</v>
      </c>
      <c r="H15" s="184">
        <f t="shared" si="2"/>
        <v>-114</v>
      </c>
      <c r="I15" s="358">
        <f t="shared" si="3"/>
        <v>-0.1102514506769826</v>
      </c>
    </row>
    <row r="16" spans="1:9" ht="30.75" customHeight="1">
      <c r="A16" s="117">
        <v>12</v>
      </c>
      <c r="B16" s="120" t="s">
        <v>151</v>
      </c>
      <c r="C16" s="356">
        <v>564</v>
      </c>
      <c r="D16" s="184">
        <v>540</v>
      </c>
      <c r="E16" s="339">
        <v>528</v>
      </c>
      <c r="F16" s="184">
        <f t="shared" si="0"/>
        <v>-12</v>
      </c>
      <c r="G16" s="357">
        <f t="shared" si="1"/>
        <v>-2.2222222222222223E-2</v>
      </c>
      <c r="H16" s="184">
        <f t="shared" si="2"/>
        <v>-36</v>
      </c>
      <c r="I16" s="358">
        <f t="shared" si="3"/>
        <v>-6.3829787234042548E-2</v>
      </c>
    </row>
    <row r="17" spans="1:9" ht="30">
      <c r="A17" s="117">
        <v>13</v>
      </c>
      <c r="B17" s="120" t="s">
        <v>165</v>
      </c>
      <c r="C17" s="356">
        <v>1756</v>
      </c>
      <c r="D17" s="184">
        <v>1611</v>
      </c>
      <c r="E17" s="339">
        <v>1541</v>
      </c>
      <c r="F17" s="184">
        <f t="shared" si="0"/>
        <v>-70</v>
      </c>
      <c r="G17" s="357">
        <f t="shared" si="1"/>
        <v>-4.3451272501551834E-2</v>
      </c>
      <c r="H17" s="184">
        <f t="shared" si="2"/>
        <v>-215</v>
      </c>
      <c r="I17" s="358">
        <f t="shared" si="3"/>
        <v>-0.1224373576309795</v>
      </c>
    </row>
    <row r="18" spans="1:9" ht="30">
      <c r="A18" s="117">
        <v>14</v>
      </c>
      <c r="B18" s="120" t="s">
        <v>152</v>
      </c>
      <c r="C18" s="356">
        <v>3143</v>
      </c>
      <c r="D18" s="184">
        <v>3156</v>
      </c>
      <c r="E18" s="339">
        <v>3013</v>
      </c>
      <c r="F18" s="184">
        <f t="shared" si="0"/>
        <v>-143</v>
      </c>
      <c r="G18" s="357">
        <f t="shared" si="1"/>
        <v>-4.5310519645120409E-2</v>
      </c>
      <c r="H18" s="184">
        <f t="shared" si="2"/>
        <v>-130</v>
      </c>
      <c r="I18" s="358">
        <f t="shared" si="3"/>
        <v>-4.1361756283805284E-2</v>
      </c>
    </row>
    <row r="19" spans="1:9" ht="64.5" customHeight="1">
      <c r="A19" s="117">
        <v>15</v>
      </c>
      <c r="B19" s="359" t="s">
        <v>171</v>
      </c>
      <c r="C19" s="356">
        <v>3891</v>
      </c>
      <c r="D19" s="184">
        <v>3787</v>
      </c>
      <c r="E19" s="339">
        <v>3378</v>
      </c>
      <c r="F19" s="184">
        <f t="shared" si="0"/>
        <v>-409</v>
      </c>
      <c r="G19" s="357">
        <f t="shared" si="1"/>
        <v>-0.10800105624504885</v>
      </c>
      <c r="H19" s="184">
        <f t="shared" si="2"/>
        <v>-513</v>
      </c>
      <c r="I19" s="358">
        <f t="shared" si="3"/>
        <v>-0.13184271395528141</v>
      </c>
    </row>
    <row r="20" spans="1:9" ht="27" customHeight="1">
      <c r="A20" s="117">
        <v>16</v>
      </c>
      <c r="B20" s="98" t="s">
        <v>74</v>
      </c>
      <c r="C20" s="356">
        <v>1607</v>
      </c>
      <c r="D20" s="184">
        <v>1576</v>
      </c>
      <c r="E20" s="339">
        <v>1502</v>
      </c>
      <c r="F20" s="184">
        <f t="shared" si="0"/>
        <v>-74</v>
      </c>
      <c r="G20" s="357">
        <f t="shared" si="1"/>
        <v>-4.6954314720812185E-2</v>
      </c>
      <c r="H20" s="184">
        <f t="shared" si="2"/>
        <v>-105</v>
      </c>
      <c r="I20" s="358">
        <f t="shared" si="3"/>
        <v>-6.5339141257000619E-2</v>
      </c>
    </row>
    <row r="21" spans="1:9" ht="26.25" customHeight="1">
      <c r="A21" s="117">
        <v>17</v>
      </c>
      <c r="B21" s="359" t="s">
        <v>153</v>
      </c>
      <c r="C21" s="356">
        <v>1439</v>
      </c>
      <c r="D21" s="184">
        <v>1403</v>
      </c>
      <c r="E21" s="339">
        <v>1328</v>
      </c>
      <c r="F21" s="184">
        <f t="shared" si="0"/>
        <v>-75</v>
      </c>
      <c r="G21" s="357">
        <f t="shared" si="1"/>
        <v>-5.345687811831789E-2</v>
      </c>
      <c r="H21" s="184">
        <f t="shared" si="2"/>
        <v>-111</v>
      </c>
      <c r="I21" s="358">
        <f t="shared" si="3"/>
        <v>-7.7136900625434324E-2</v>
      </c>
    </row>
    <row r="22" spans="1:9" ht="44.25" customHeight="1">
      <c r="A22" s="117">
        <v>18</v>
      </c>
      <c r="B22" s="359" t="s">
        <v>164</v>
      </c>
      <c r="C22" s="356">
        <v>422</v>
      </c>
      <c r="D22" s="184">
        <v>416</v>
      </c>
      <c r="E22" s="339">
        <v>396</v>
      </c>
      <c r="F22" s="184">
        <f t="shared" si="0"/>
        <v>-20</v>
      </c>
      <c r="G22" s="357">
        <f t="shared" si="1"/>
        <v>-4.807692307692308E-2</v>
      </c>
      <c r="H22" s="184">
        <f t="shared" si="2"/>
        <v>-26</v>
      </c>
      <c r="I22" s="358">
        <f t="shared" si="3"/>
        <v>-6.1611374407582936E-2</v>
      </c>
    </row>
    <row r="23" spans="1:9" ht="27" customHeight="1">
      <c r="A23" s="117">
        <v>19</v>
      </c>
      <c r="B23" s="359" t="s">
        <v>154</v>
      </c>
      <c r="C23" s="356">
        <v>5110</v>
      </c>
      <c r="D23" s="184">
        <v>4804</v>
      </c>
      <c r="E23" s="339">
        <v>4327</v>
      </c>
      <c r="F23" s="184">
        <f t="shared" si="0"/>
        <v>-477</v>
      </c>
      <c r="G23" s="357">
        <f t="shared" si="1"/>
        <v>-9.9292256452955877E-2</v>
      </c>
      <c r="H23" s="184">
        <f t="shared" si="2"/>
        <v>-783</v>
      </c>
      <c r="I23" s="358">
        <f t="shared" si="3"/>
        <v>-0.15322896281800391</v>
      </c>
    </row>
    <row r="24" spans="1:9" ht="60" customHeight="1">
      <c r="A24" s="117">
        <v>20</v>
      </c>
      <c r="B24" s="359" t="s">
        <v>155</v>
      </c>
      <c r="C24" s="356">
        <v>239</v>
      </c>
      <c r="D24" s="184">
        <v>217</v>
      </c>
      <c r="E24" s="339">
        <v>201</v>
      </c>
      <c r="F24" s="184">
        <f t="shared" si="0"/>
        <v>-16</v>
      </c>
      <c r="G24" s="357">
        <f t="shared" si="1"/>
        <v>-7.3732718894009217E-2</v>
      </c>
      <c r="H24" s="184">
        <f t="shared" si="2"/>
        <v>-38</v>
      </c>
      <c r="I24" s="358">
        <f t="shared" si="3"/>
        <v>-0.15899581589958159</v>
      </c>
    </row>
    <row r="25" spans="1:9" ht="26.25" customHeight="1">
      <c r="A25" s="117">
        <v>21</v>
      </c>
      <c r="B25" s="120" t="s">
        <v>76</v>
      </c>
      <c r="C25" s="356">
        <v>7</v>
      </c>
      <c r="D25" s="184">
        <v>9</v>
      </c>
      <c r="E25" s="339">
        <v>9</v>
      </c>
      <c r="F25" s="184">
        <f t="shared" si="0"/>
        <v>0</v>
      </c>
      <c r="G25" s="357">
        <f t="shared" si="1"/>
        <v>0</v>
      </c>
      <c r="H25" s="184">
        <f t="shared" si="2"/>
        <v>2</v>
      </c>
      <c r="I25" s="358">
        <f t="shared" si="3"/>
        <v>0.2857142857142857</v>
      </c>
    </row>
    <row r="26" spans="1:9" ht="27" customHeight="1">
      <c r="A26" s="117">
        <v>22</v>
      </c>
      <c r="B26" s="120" t="s">
        <v>16</v>
      </c>
      <c r="C26" s="356">
        <v>19246</v>
      </c>
      <c r="D26" s="184">
        <v>18220</v>
      </c>
      <c r="E26" s="339">
        <v>16895</v>
      </c>
      <c r="F26" s="184">
        <f t="shared" si="0"/>
        <v>-1325</v>
      </c>
      <c r="G26" s="357">
        <f t="shared" si="1"/>
        <v>-7.2722283205268939E-2</v>
      </c>
      <c r="H26" s="184">
        <f t="shared" si="2"/>
        <v>-2351</v>
      </c>
      <c r="I26" s="358">
        <f t="shared" si="3"/>
        <v>-0.12215525303959264</v>
      </c>
    </row>
    <row r="27" spans="1:9" ht="27.75" customHeight="1">
      <c r="A27" s="360">
        <v>23</v>
      </c>
      <c r="B27" s="361" t="s">
        <v>77</v>
      </c>
      <c r="C27" s="84">
        <f>SUM(C5:C26)</f>
        <v>74417</v>
      </c>
      <c r="D27" s="84">
        <f>SUM(D5:D26)</f>
        <v>70669</v>
      </c>
      <c r="E27" s="84">
        <f>SUM(E5:E26)</f>
        <v>65178</v>
      </c>
      <c r="F27" s="84">
        <f>E27-D27</f>
        <v>-5491</v>
      </c>
      <c r="G27" s="83">
        <f>F27/D27</f>
        <v>-7.7700264613904252E-2</v>
      </c>
      <c r="H27" s="84">
        <f>E27-C27</f>
        <v>-9239</v>
      </c>
      <c r="I27" s="85">
        <f>H27/C27</f>
        <v>-0.12415173952188344</v>
      </c>
    </row>
    <row r="28" spans="1:9" ht="23.25" customHeight="1">
      <c r="A28" s="117">
        <v>24</v>
      </c>
      <c r="B28" s="98" t="s">
        <v>78</v>
      </c>
      <c r="C28" s="356">
        <v>16002</v>
      </c>
      <c r="D28" s="184">
        <v>15024</v>
      </c>
      <c r="E28" s="339">
        <v>13263</v>
      </c>
      <c r="F28" s="184">
        <f t="shared" si="0"/>
        <v>-1761</v>
      </c>
      <c r="G28" s="357">
        <f t="shared" si="1"/>
        <v>-0.11721246006389777</v>
      </c>
      <c r="H28" s="184">
        <f t="shared" si="2"/>
        <v>-2739</v>
      </c>
      <c r="I28" s="358">
        <f t="shared" si="3"/>
        <v>-0.17116610423697037</v>
      </c>
    </row>
    <row r="29" spans="1:9" ht="27" customHeight="1" thickBot="1">
      <c r="A29" s="362">
        <v>25</v>
      </c>
      <c r="B29" s="363" t="s">
        <v>79</v>
      </c>
      <c r="C29" s="364">
        <f>C27+C28</f>
        <v>90419</v>
      </c>
      <c r="D29" s="364">
        <f>D27+D28</f>
        <v>85693</v>
      </c>
      <c r="E29" s="364">
        <f>E27+E28</f>
        <v>78441</v>
      </c>
      <c r="F29" s="364">
        <f>E29-D29</f>
        <v>-7252</v>
      </c>
      <c r="G29" s="365">
        <f>F29/D29</f>
        <v>-8.4627682541164387E-2</v>
      </c>
      <c r="H29" s="364">
        <f>E29-C29</f>
        <v>-11978</v>
      </c>
      <c r="I29" s="366">
        <f>H29/C29</f>
        <v>-0.13247215740054635</v>
      </c>
    </row>
    <row r="30" spans="1:9" ht="15.75" thickTop="1">
      <c r="C30" s="368"/>
    </row>
    <row r="31" spans="1:9">
      <c r="C31" s="368"/>
    </row>
    <row r="32" spans="1:9">
      <c r="C32" s="368"/>
    </row>
    <row r="33" spans="3:3">
      <c r="C33" s="368"/>
    </row>
    <row r="34" spans="3:3">
      <c r="C34" s="368"/>
    </row>
    <row r="35" spans="3:3">
      <c r="C35" s="368"/>
    </row>
    <row r="36" spans="3:3">
      <c r="C36" s="368"/>
    </row>
    <row r="37" spans="3:3">
      <c r="C37" s="368"/>
    </row>
    <row r="38" spans="3:3">
      <c r="C38" s="368"/>
    </row>
    <row r="39" spans="3:3">
      <c r="C39" s="368"/>
    </row>
    <row r="40" spans="3:3">
      <c r="C40" s="368"/>
    </row>
    <row r="41" spans="3:3">
      <c r="C41" s="368"/>
    </row>
    <row r="42" spans="3:3">
      <c r="C42" s="368"/>
    </row>
    <row r="43" spans="3:3">
      <c r="C43" s="368"/>
    </row>
    <row r="44" spans="3:3">
      <c r="C44" s="368"/>
    </row>
    <row r="45" spans="3:3">
      <c r="C45" s="368"/>
    </row>
    <row r="46" spans="3:3">
      <c r="C46" s="368"/>
    </row>
    <row r="47" spans="3:3">
      <c r="C47" s="368"/>
    </row>
    <row r="48" spans="3:3">
      <c r="C48" s="368"/>
    </row>
    <row r="49" spans="3:3">
      <c r="C49" s="368"/>
    </row>
    <row r="50" spans="3:3">
      <c r="C50" s="368"/>
    </row>
    <row r="51" spans="3:3">
      <c r="C51" s="368"/>
    </row>
    <row r="52" spans="3:3">
      <c r="C52" s="368"/>
    </row>
    <row r="53" spans="3:3">
      <c r="C53" s="368"/>
    </row>
    <row r="54" spans="3:3">
      <c r="C54" s="368"/>
    </row>
    <row r="55" spans="3:3">
      <c r="C55" s="368"/>
    </row>
    <row r="56" spans="3:3">
      <c r="C56" s="368"/>
    </row>
    <row r="57" spans="3:3">
      <c r="C57" s="368"/>
    </row>
    <row r="58" spans="3:3">
      <c r="C58" s="368"/>
    </row>
    <row r="59" spans="3:3">
      <c r="C59" s="368"/>
    </row>
    <row r="60" spans="3:3">
      <c r="C60" s="368"/>
    </row>
    <row r="61" spans="3:3">
      <c r="C61" s="368"/>
    </row>
    <row r="62" spans="3:3">
      <c r="C62" s="368"/>
    </row>
    <row r="63" spans="3:3">
      <c r="C63" s="368"/>
    </row>
    <row r="64" spans="3:3">
      <c r="C64" s="368"/>
    </row>
    <row r="65" spans="3:3">
      <c r="C65" s="368"/>
    </row>
    <row r="66" spans="3:3">
      <c r="C66" s="368"/>
    </row>
    <row r="67" spans="3:3">
      <c r="C67" s="368"/>
    </row>
    <row r="68" spans="3:3">
      <c r="C68" s="368"/>
    </row>
  </sheetData>
  <mergeCells count="8">
    <mergeCell ref="F3:I3"/>
    <mergeCell ref="A2:I2"/>
    <mergeCell ref="A1:I1"/>
    <mergeCell ref="A3:A4"/>
    <mergeCell ref="B3:B4"/>
    <mergeCell ref="C3:C4"/>
    <mergeCell ref="D3:D4"/>
    <mergeCell ref="E3:E4"/>
  </mergeCells>
  <printOptions horizontalCentered="1" verticalCentered="1"/>
  <pageMargins left="0.78740157480314965" right="0.39370078740157483" top="0.59055118110236227" bottom="0.59055118110236227" header="0" footer="0"/>
  <pageSetup paperSize="9" scale="7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zoomScaleNormal="100" zoomScaleSheetLayoutView="75" workbookViewId="0">
      <selection activeCell="P11" sqref="P11"/>
    </sheetView>
  </sheetViews>
  <sheetFormatPr defaultRowHeight="12.75"/>
  <cols>
    <col min="1" max="1" width="3.7109375" style="95" customWidth="1"/>
    <col min="2" max="2" width="39.28515625" style="20" customWidth="1"/>
    <col min="3" max="3" width="12.5703125" style="66" customWidth="1"/>
    <col min="4" max="4" width="12.140625" style="66" customWidth="1"/>
    <col min="5" max="5" width="15.42578125" style="20" customWidth="1"/>
    <col min="6" max="6" width="12.5703125" style="20" customWidth="1"/>
    <col min="7" max="7" width="12.140625" style="20" customWidth="1"/>
    <col min="8" max="8" width="14.7109375" style="20" customWidth="1"/>
    <col min="9" max="9" width="12.5703125" style="20" customWidth="1"/>
    <col min="10" max="10" width="12.140625" style="20" customWidth="1"/>
    <col min="11" max="11" width="14.28515625" style="20" customWidth="1"/>
    <col min="12" max="16384" width="9.140625" style="20"/>
  </cols>
  <sheetData>
    <row r="1" spans="1:11" ht="19.5" customHeight="1">
      <c r="A1" s="596" t="s">
        <v>11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45" customHeight="1" thickBot="1">
      <c r="A2" s="691" t="s">
        <v>190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</row>
    <row r="3" spans="1:11" ht="26.25" customHeight="1" thickTop="1">
      <c r="A3" s="692" t="s">
        <v>56</v>
      </c>
      <c r="B3" s="570" t="s">
        <v>88</v>
      </c>
      <c r="C3" s="600" t="s">
        <v>985</v>
      </c>
      <c r="D3" s="600"/>
      <c r="E3" s="600"/>
      <c r="F3" s="600" t="s">
        <v>1918</v>
      </c>
      <c r="G3" s="600"/>
      <c r="H3" s="600"/>
      <c r="I3" s="600" t="s">
        <v>1906</v>
      </c>
      <c r="J3" s="600"/>
      <c r="K3" s="601"/>
    </row>
    <row r="4" spans="1:11" ht="115.5" customHeight="1">
      <c r="A4" s="617"/>
      <c r="B4" s="693"/>
      <c r="C4" s="333" t="s">
        <v>62</v>
      </c>
      <c r="D4" s="334" t="s">
        <v>162</v>
      </c>
      <c r="E4" s="335" t="s">
        <v>161</v>
      </c>
      <c r="F4" s="333" t="s">
        <v>62</v>
      </c>
      <c r="G4" s="334" t="s">
        <v>162</v>
      </c>
      <c r="H4" s="335" t="s">
        <v>161</v>
      </c>
      <c r="I4" s="333" t="s">
        <v>62</v>
      </c>
      <c r="J4" s="334" t="s">
        <v>162</v>
      </c>
      <c r="K4" s="336" t="s">
        <v>161</v>
      </c>
    </row>
    <row r="5" spans="1:11" ht="38.25" customHeight="1">
      <c r="A5" s="337">
        <v>1</v>
      </c>
      <c r="B5" s="338" t="s">
        <v>166</v>
      </c>
      <c r="C5" s="339">
        <v>2929</v>
      </c>
      <c r="D5" s="340">
        <v>1700</v>
      </c>
      <c r="E5" s="341">
        <f>D5/C5</f>
        <v>0.58040286787299422</v>
      </c>
      <c r="F5" s="184">
        <v>3026</v>
      </c>
      <c r="G5" s="184">
        <v>1594</v>
      </c>
      <c r="H5" s="341">
        <f>G5/F5</f>
        <v>0.52676801057501654</v>
      </c>
      <c r="I5" s="339">
        <v>2391</v>
      </c>
      <c r="J5" s="339">
        <v>1418</v>
      </c>
      <c r="K5" s="342">
        <f>J5/I5</f>
        <v>0.59305729820158926</v>
      </c>
    </row>
    <row r="6" spans="1:11" ht="27" customHeight="1">
      <c r="A6" s="337">
        <v>2</v>
      </c>
      <c r="B6" s="343" t="s">
        <v>148</v>
      </c>
      <c r="C6" s="339">
        <v>169</v>
      </c>
      <c r="D6" s="340">
        <v>74</v>
      </c>
      <c r="E6" s="341">
        <f t="shared" ref="E6:E29" si="0">D6/C6</f>
        <v>0.43786982248520712</v>
      </c>
      <c r="F6" s="184">
        <v>186</v>
      </c>
      <c r="G6" s="184">
        <v>82</v>
      </c>
      <c r="H6" s="341">
        <f t="shared" ref="H6:H29" si="1">G6/F6</f>
        <v>0.44086021505376344</v>
      </c>
      <c r="I6" s="339">
        <v>134</v>
      </c>
      <c r="J6" s="339">
        <v>71</v>
      </c>
      <c r="K6" s="342">
        <f t="shared" ref="K6:K29" si="2">J6/I6</f>
        <v>0.52985074626865669</v>
      </c>
    </row>
    <row r="7" spans="1:11" ht="27" customHeight="1">
      <c r="A7" s="337">
        <v>3</v>
      </c>
      <c r="B7" s="343" t="s">
        <v>72</v>
      </c>
      <c r="C7" s="339">
        <v>24337</v>
      </c>
      <c r="D7" s="340">
        <v>11705</v>
      </c>
      <c r="E7" s="341">
        <f t="shared" si="0"/>
        <v>0.48095492460040268</v>
      </c>
      <c r="F7" s="184">
        <v>22918</v>
      </c>
      <c r="G7" s="184">
        <v>10841</v>
      </c>
      <c r="H7" s="341">
        <f t="shared" si="1"/>
        <v>0.47303429618640369</v>
      </c>
      <c r="I7" s="339">
        <v>20005</v>
      </c>
      <c r="J7" s="339">
        <v>9855</v>
      </c>
      <c r="K7" s="342">
        <f t="shared" si="2"/>
        <v>0.49262684328917772</v>
      </c>
    </row>
    <row r="8" spans="1:11" ht="63.75" customHeight="1">
      <c r="A8" s="337">
        <v>4</v>
      </c>
      <c r="B8" s="338" t="s">
        <v>167</v>
      </c>
      <c r="C8" s="339">
        <v>473</v>
      </c>
      <c r="D8" s="340">
        <v>231</v>
      </c>
      <c r="E8" s="341">
        <f t="shared" si="0"/>
        <v>0.48837209302325579</v>
      </c>
      <c r="F8" s="184">
        <v>428</v>
      </c>
      <c r="G8" s="184">
        <v>220</v>
      </c>
      <c r="H8" s="341">
        <f t="shared" si="1"/>
        <v>0.51401869158878499</v>
      </c>
      <c r="I8" s="339">
        <v>372</v>
      </c>
      <c r="J8" s="339">
        <v>194</v>
      </c>
      <c r="K8" s="342">
        <f t="shared" si="2"/>
        <v>0.521505376344086</v>
      </c>
    </row>
    <row r="9" spans="1:11" ht="55.5" customHeight="1">
      <c r="A9" s="337">
        <v>5</v>
      </c>
      <c r="B9" s="338" t="s">
        <v>169</v>
      </c>
      <c r="C9" s="339">
        <v>1367</v>
      </c>
      <c r="D9" s="340">
        <v>620</v>
      </c>
      <c r="E9" s="341">
        <f t="shared" si="0"/>
        <v>0.45354791514264814</v>
      </c>
      <c r="F9" s="184">
        <v>1283</v>
      </c>
      <c r="G9" s="184">
        <v>591</v>
      </c>
      <c r="H9" s="341">
        <f t="shared" si="1"/>
        <v>0.46063912704598597</v>
      </c>
      <c r="I9" s="339">
        <v>1081</v>
      </c>
      <c r="J9" s="339">
        <v>526</v>
      </c>
      <c r="K9" s="342">
        <f t="shared" si="2"/>
        <v>0.48658649398704901</v>
      </c>
    </row>
    <row r="10" spans="1:11" ht="27" customHeight="1">
      <c r="A10" s="337">
        <v>6</v>
      </c>
      <c r="B10" s="343" t="s">
        <v>73</v>
      </c>
      <c r="C10" s="339">
        <v>13880</v>
      </c>
      <c r="D10" s="340">
        <v>6587</v>
      </c>
      <c r="E10" s="341">
        <f t="shared" si="0"/>
        <v>0.47456772334293951</v>
      </c>
      <c r="F10" s="184">
        <v>13237</v>
      </c>
      <c r="G10" s="184">
        <v>6125</v>
      </c>
      <c r="H10" s="341">
        <f t="shared" si="1"/>
        <v>0.46271813855103122</v>
      </c>
      <c r="I10" s="339">
        <v>11232</v>
      </c>
      <c r="J10" s="339">
        <v>5477</v>
      </c>
      <c r="K10" s="342">
        <f t="shared" si="2"/>
        <v>0.48762464387464388</v>
      </c>
    </row>
    <row r="11" spans="1:11" ht="45">
      <c r="A11" s="337">
        <v>7</v>
      </c>
      <c r="B11" s="338" t="s">
        <v>170</v>
      </c>
      <c r="C11" s="339">
        <v>25043</v>
      </c>
      <c r="D11" s="340">
        <v>11026</v>
      </c>
      <c r="E11" s="341">
        <f t="shared" si="0"/>
        <v>0.44028271373238032</v>
      </c>
      <c r="F11" s="184">
        <v>23677</v>
      </c>
      <c r="G11" s="184">
        <v>10581</v>
      </c>
      <c r="H11" s="341">
        <f t="shared" si="1"/>
        <v>0.44688938632428094</v>
      </c>
      <c r="I11" s="339">
        <v>21518</v>
      </c>
      <c r="J11" s="339">
        <v>9942</v>
      </c>
      <c r="K11" s="342">
        <f t="shared" si="2"/>
        <v>0.46203178734083095</v>
      </c>
    </row>
    <row r="12" spans="1:11" ht="46.5" customHeight="1">
      <c r="A12" s="337">
        <v>8</v>
      </c>
      <c r="B12" s="338" t="s">
        <v>172</v>
      </c>
      <c r="C12" s="339">
        <v>3691</v>
      </c>
      <c r="D12" s="340">
        <v>1433</v>
      </c>
      <c r="E12" s="341">
        <f t="shared" si="0"/>
        <v>0.38824166892441075</v>
      </c>
      <c r="F12" s="184">
        <v>3456</v>
      </c>
      <c r="G12" s="184">
        <v>1420</v>
      </c>
      <c r="H12" s="341">
        <f t="shared" si="1"/>
        <v>0.41087962962962965</v>
      </c>
      <c r="I12" s="339">
        <v>3166</v>
      </c>
      <c r="J12" s="339">
        <v>1347</v>
      </c>
      <c r="K12" s="342">
        <f t="shared" si="2"/>
        <v>0.42545799115603283</v>
      </c>
    </row>
    <row r="13" spans="1:11" ht="27" customHeight="1">
      <c r="A13" s="337">
        <v>9</v>
      </c>
      <c r="B13" s="338" t="s">
        <v>149</v>
      </c>
      <c r="C13" s="339">
        <v>4725</v>
      </c>
      <c r="D13" s="340">
        <v>1945</v>
      </c>
      <c r="E13" s="341">
        <f t="shared" si="0"/>
        <v>0.41164021164021164</v>
      </c>
      <c r="F13" s="184">
        <v>4426</v>
      </c>
      <c r="G13" s="184">
        <v>1851</v>
      </c>
      <c r="H13" s="341">
        <f t="shared" si="1"/>
        <v>0.41821057388160865</v>
      </c>
      <c r="I13" s="339">
        <v>3975</v>
      </c>
      <c r="J13" s="339">
        <v>1735</v>
      </c>
      <c r="K13" s="342">
        <f t="shared" si="2"/>
        <v>0.43647798742138366</v>
      </c>
    </row>
    <row r="14" spans="1:11" ht="27" customHeight="1">
      <c r="A14" s="337">
        <v>10</v>
      </c>
      <c r="B14" s="338" t="s">
        <v>150</v>
      </c>
      <c r="C14" s="339">
        <v>1550</v>
      </c>
      <c r="D14" s="340">
        <v>638</v>
      </c>
      <c r="E14" s="341">
        <f t="shared" si="0"/>
        <v>0.41161290322580646</v>
      </c>
      <c r="F14" s="184">
        <v>1420</v>
      </c>
      <c r="G14" s="184">
        <v>612</v>
      </c>
      <c r="H14" s="341">
        <f t="shared" si="1"/>
        <v>0.43098591549295773</v>
      </c>
      <c r="I14" s="339">
        <v>1393</v>
      </c>
      <c r="J14" s="339">
        <v>575</v>
      </c>
      <c r="K14" s="342">
        <f t="shared" si="2"/>
        <v>0.41277817659727206</v>
      </c>
    </row>
    <row r="15" spans="1:11" ht="30">
      <c r="A15" s="337">
        <v>11</v>
      </c>
      <c r="B15" s="338" t="s">
        <v>168</v>
      </c>
      <c r="C15" s="339">
        <v>2568</v>
      </c>
      <c r="D15" s="340">
        <v>1034</v>
      </c>
      <c r="E15" s="341">
        <f t="shared" si="0"/>
        <v>0.40264797507788164</v>
      </c>
      <c r="F15" s="184">
        <v>2457</v>
      </c>
      <c r="G15" s="184">
        <v>1013</v>
      </c>
      <c r="H15" s="341">
        <f t="shared" si="1"/>
        <v>0.41229141229141231</v>
      </c>
      <c r="I15" s="339">
        <v>2270</v>
      </c>
      <c r="J15" s="339">
        <v>920</v>
      </c>
      <c r="K15" s="342">
        <f t="shared" si="2"/>
        <v>0.40528634361233479</v>
      </c>
    </row>
    <row r="16" spans="1:11" ht="30.75" customHeight="1">
      <c r="A16" s="337">
        <v>12</v>
      </c>
      <c r="B16" s="338" t="s">
        <v>151</v>
      </c>
      <c r="C16" s="339">
        <v>1196</v>
      </c>
      <c r="D16" s="340">
        <v>564</v>
      </c>
      <c r="E16" s="341">
        <f t="shared" si="0"/>
        <v>0.47157190635451507</v>
      </c>
      <c r="F16" s="184">
        <v>1140</v>
      </c>
      <c r="G16" s="184">
        <v>540</v>
      </c>
      <c r="H16" s="341">
        <f t="shared" si="1"/>
        <v>0.47368421052631576</v>
      </c>
      <c r="I16" s="339">
        <v>1040</v>
      </c>
      <c r="J16" s="339">
        <v>528</v>
      </c>
      <c r="K16" s="342">
        <f t="shared" si="2"/>
        <v>0.50769230769230766</v>
      </c>
    </row>
    <row r="17" spans="1:11" ht="30">
      <c r="A17" s="337">
        <v>13</v>
      </c>
      <c r="B17" s="338" t="s">
        <v>165</v>
      </c>
      <c r="C17" s="339">
        <v>4174</v>
      </c>
      <c r="D17" s="340">
        <v>1756</v>
      </c>
      <c r="E17" s="341">
        <f t="shared" si="0"/>
        <v>0.42069956875898418</v>
      </c>
      <c r="F17" s="184">
        <v>3776</v>
      </c>
      <c r="G17" s="184">
        <v>1611</v>
      </c>
      <c r="H17" s="341">
        <f t="shared" si="1"/>
        <v>0.42664194915254239</v>
      </c>
      <c r="I17" s="339">
        <v>3546</v>
      </c>
      <c r="J17" s="339">
        <v>1541</v>
      </c>
      <c r="K17" s="342">
        <f t="shared" si="2"/>
        <v>0.43457416807670612</v>
      </c>
    </row>
    <row r="18" spans="1:11" ht="30">
      <c r="A18" s="337">
        <v>14</v>
      </c>
      <c r="B18" s="338" t="s">
        <v>152</v>
      </c>
      <c r="C18" s="339">
        <v>8577</v>
      </c>
      <c r="D18" s="340">
        <v>3143</v>
      </c>
      <c r="E18" s="341">
        <f t="shared" si="0"/>
        <v>0.36644514398973999</v>
      </c>
      <c r="F18" s="184">
        <v>7907</v>
      </c>
      <c r="G18" s="184">
        <v>3156</v>
      </c>
      <c r="H18" s="341">
        <f t="shared" si="1"/>
        <v>0.39914000252940435</v>
      </c>
      <c r="I18" s="339">
        <v>7412</v>
      </c>
      <c r="J18" s="339">
        <v>3013</v>
      </c>
      <c r="K18" s="342">
        <f t="shared" si="2"/>
        <v>0.40650296815974096</v>
      </c>
    </row>
    <row r="19" spans="1:11" ht="64.5" customHeight="1">
      <c r="A19" s="337">
        <v>15</v>
      </c>
      <c r="B19" s="344" t="s">
        <v>171</v>
      </c>
      <c r="C19" s="339">
        <v>7946</v>
      </c>
      <c r="D19" s="340">
        <v>3891</v>
      </c>
      <c r="E19" s="341">
        <f t="shared" si="0"/>
        <v>0.48968034231059654</v>
      </c>
      <c r="F19" s="184">
        <v>7912</v>
      </c>
      <c r="G19" s="184">
        <v>3787</v>
      </c>
      <c r="H19" s="341">
        <f t="shared" si="1"/>
        <v>0.47864004044489383</v>
      </c>
      <c r="I19" s="339">
        <v>6521</v>
      </c>
      <c r="J19" s="339">
        <v>3378</v>
      </c>
      <c r="K19" s="342">
        <f t="shared" si="2"/>
        <v>0.51801870878699585</v>
      </c>
    </row>
    <row r="20" spans="1:11" ht="27" customHeight="1">
      <c r="A20" s="337">
        <v>16</v>
      </c>
      <c r="B20" s="343" t="s">
        <v>74</v>
      </c>
      <c r="C20" s="339">
        <v>4072</v>
      </c>
      <c r="D20" s="340">
        <v>1607</v>
      </c>
      <c r="E20" s="341">
        <f t="shared" si="0"/>
        <v>0.39464636542239684</v>
      </c>
      <c r="F20" s="184">
        <v>3596</v>
      </c>
      <c r="G20" s="184">
        <v>1576</v>
      </c>
      <c r="H20" s="341">
        <f t="shared" si="1"/>
        <v>0.43826473859844273</v>
      </c>
      <c r="I20" s="339">
        <v>3647</v>
      </c>
      <c r="J20" s="339">
        <v>1502</v>
      </c>
      <c r="K20" s="342">
        <f t="shared" si="2"/>
        <v>0.41184535234439268</v>
      </c>
    </row>
    <row r="21" spans="1:11" ht="26.25" customHeight="1">
      <c r="A21" s="337">
        <v>17</v>
      </c>
      <c r="B21" s="344" t="s">
        <v>153</v>
      </c>
      <c r="C21" s="339">
        <v>3238</v>
      </c>
      <c r="D21" s="340">
        <v>1439</v>
      </c>
      <c r="E21" s="341">
        <f t="shared" si="0"/>
        <v>0.44441012970969734</v>
      </c>
      <c r="F21" s="184">
        <v>3156</v>
      </c>
      <c r="G21" s="184">
        <v>1403</v>
      </c>
      <c r="H21" s="341">
        <f t="shared" si="1"/>
        <v>0.44455006337135616</v>
      </c>
      <c r="I21" s="339">
        <v>2905</v>
      </c>
      <c r="J21" s="339">
        <v>1328</v>
      </c>
      <c r="K21" s="342">
        <f t="shared" si="2"/>
        <v>0.45714285714285713</v>
      </c>
    </row>
    <row r="22" spans="1:11" ht="44.25" customHeight="1">
      <c r="A22" s="337">
        <v>18</v>
      </c>
      <c r="B22" s="344" t="s">
        <v>164</v>
      </c>
      <c r="C22" s="339">
        <v>1025</v>
      </c>
      <c r="D22" s="340">
        <v>422</v>
      </c>
      <c r="E22" s="341">
        <f t="shared" si="0"/>
        <v>0.41170731707317071</v>
      </c>
      <c r="F22" s="184">
        <v>1007</v>
      </c>
      <c r="G22" s="184">
        <v>416</v>
      </c>
      <c r="H22" s="341">
        <f t="shared" si="1"/>
        <v>0.41310824230387289</v>
      </c>
      <c r="I22" s="339">
        <v>887</v>
      </c>
      <c r="J22" s="339">
        <v>396</v>
      </c>
      <c r="K22" s="342">
        <f t="shared" si="2"/>
        <v>0.44644870349492671</v>
      </c>
    </row>
    <row r="23" spans="1:11" ht="27" customHeight="1">
      <c r="A23" s="337">
        <v>19</v>
      </c>
      <c r="B23" s="344" t="s">
        <v>154</v>
      </c>
      <c r="C23" s="339">
        <v>10316</v>
      </c>
      <c r="D23" s="340">
        <v>5110</v>
      </c>
      <c r="E23" s="341">
        <f t="shared" si="0"/>
        <v>0.4953470337340054</v>
      </c>
      <c r="F23" s="184">
        <v>9639</v>
      </c>
      <c r="G23" s="184">
        <v>4804</v>
      </c>
      <c r="H23" s="341">
        <f t="shared" si="1"/>
        <v>0.49839194937234155</v>
      </c>
      <c r="I23" s="339">
        <v>8593</v>
      </c>
      <c r="J23" s="339">
        <v>4327</v>
      </c>
      <c r="K23" s="342">
        <f t="shared" si="2"/>
        <v>0.50354940067496801</v>
      </c>
    </row>
    <row r="24" spans="1:11" ht="60" customHeight="1">
      <c r="A24" s="337">
        <v>20</v>
      </c>
      <c r="B24" s="344" t="s">
        <v>155</v>
      </c>
      <c r="C24" s="339">
        <v>337</v>
      </c>
      <c r="D24" s="340">
        <v>239</v>
      </c>
      <c r="E24" s="341">
        <f t="shared" si="0"/>
        <v>0.70919881305637977</v>
      </c>
      <c r="F24" s="184">
        <v>313</v>
      </c>
      <c r="G24" s="184">
        <v>217</v>
      </c>
      <c r="H24" s="341">
        <f t="shared" si="1"/>
        <v>0.69329073482428116</v>
      </c>
      <c r="I24" s="339">
        <v>289</v>
      </c>
      <c r="J24" s="339">
        <v>201</v>
      </c>
      <c r="K24" s="342">
        <f t="shared" si="2"/>
        <v>0.69550173010380623</v>
      </c>
    </row>
    <row r="25" spans="1:11" ht="26.25" customHeight="1">
      <c r="A25" s="337">
        <v>21</v>
      </c>
      <c r="B25" s="338" t="s">
        <v>76</v>
      </c>
      <c r="C25" s="339">
        <v>15</v>
      </c>
      <c r="D25" s="340">
        <v>7</v>
      </c>
      <c r="E25" s="341">
        <f t="shared" si="0"/>
        <v>0.46666666666666667</v>
      </c>
      <c r="F25" s="184">
        <v>14</v>
      </c>
      <c r="G25" s="184">
        <v>9</v>
      </c>
      <c r="H25" s="341">
        <f t="shared" si="1"/>
        <v>0.6428571428571429</v>
      </c>
      <c r="I25" s="339">
        <v>12</v>
      </c>
      <c r="J25" s="339">
        <v>9</v>
      </c>
      <c r="K25" s="342">
        <f t="shared" si="2"/>
        <v>0.75</v>
      </c>
    </row>
    <row r="26" spans="1:11" ht="27" customHeight="1">
      <c r="A26" s="337">
        <v>22</v>
      </c>
      <c r="B26" s="338" t="s">
        <v>16</v>
      </c>
      <c r="C26" s="339">
        <v>46210</v>
      </c>
      <c r="D26" s="340">
        <v>19246</v>
      </c>
      <c r="E26" s="341">
        <f t="shared" si="0"/>
        <v>0.41648993724302097</v>
      </c>
      <c r="F26" s="184">
        <v>43196</v>
      </c>
      <c r="G26" s="184">
        <v>18220</v>
      </c>
      <c r="H26" s="341">
        <f t="shared" si="1"/>
        <v>0.42179831465876472</v>
      </c>
      <c r="I26" s="339">
        <v>39112</v>
      </c>
      <c r="J26" s="339">
        <v>16895</v>
      </c>
      <c r="K26" s="342">
        <f t="shared" si="2"/>
        <v>0.43196461444058087</v>
      </c>
    </row>
    <row r="27" spans="1:11" ht="27.75" customHeight="1">
      <c r="A27" s="345">
        <v>23</v>
      </c>
      <c r="B27" s="346" t="s">
        <v>77</v>
      </c>
      <c r="C27" s="82">
        <f>SUM(C5:C26)</f>
        <v>167838</v>
      </c>
      <c r="D27" s="82">
        <f>SUM(D5:D26)</f>
        <v>74417</v>
      </c>
      <c r="E27" s="234">
        <f t="shared" si="0"/>
        <v>0.44338588400719742</v>
      </c>
      <c r="F27" s="84">
        <f>SUM(F5:F26)</f>
        <v>158170</v>
      </c>
      <c r="G27" s="84">
        <f>SUM(G5:G26)</f>
        <v>70669</v>
      </c>
      <c r="H27" s="234">
        <f t="shared" si="1"/>
        <v>0.44679142694569135</v>
      </c>
      <c r="I27" s="84">
        <f>SUM(I5:I26)</f>
        <v>141501</v>
      </c>
      <c r="J27" s="84">
        <f>SUM(J5:J26)</f>
        <v>65178</v>
      </c>
      <c r="K27" s="235">
        <f t="shared" si="2"/>
        <v>0.46061865287171117</v>
      </c>
    </row>
    <row r="28" spans="1:11" ht="23.25" customHeight="1">
      <c r="A28" s="337">
        <v>24</v>
      </c>
      <c r="B28" s="343" t="s">
        <v>78</v>
      </c>
      <c r="C28" s="339">
        <v>34187</v>
      </c>
      <c r="D28" s="340">
        <v>16002</v>
      </c>
      <c r="E28" s="341">
        <f t="shared" si="0"/>
        <v>0.46807265919794072</v>
      </c>
      <c r="F28" s="184">
        <v>30740</v>
      </c>
      <c r="G28" s="184">
        <v>15024</v>
      </c>
      <c r="H28" s="341">
        <f t="shared" si="1"/>
        <v>0.48874430709173716</v>
      </c>
      <c r="I28" s="339">
        <v>26841</v>
      </c>
      <c r="J28" s="339">
        <v>13263</v>
      </c>
      <c r="K28" s="342">
        <f t="shared" si="2"/>
        <v>0.49413211132223089</v>
      </c>
    </row>
    <row r="29" spans="1:11" ht="27" customHeight="1" thickBot="1">
      <c r="A29" s="347">
        <v>25</v>
      </c>
      <c r="B29" s="348" t="s">
        <v>79</v>
      </c>
      <c r="C29" s="349">
        <f>C27+C28</f>
        <v>202025</v>
      </c>
      <c r="D29" s="349">
        <f>D27+D28</f>
        <v>90419</v>
      </c>
      <c r="E29" s="350">
        <f t="shared" si="0"/>
        <v>0.44756342036876623</v>
      </c>
      <c r="F29" s="349">
        <f>F27+F28</f>
        <v>188910</v>
      </c>
      <c r="G29" s="349">
        <f>G27+G28</f>
        <v>85693</v>
      </c>
      <c r="H29" s="350">
        <f t="shared" si="1"/>
        <v>0.45361812503308452</v>
      </c>
      <c r="I29" s="349">
        <f>I27+I28</f>
        <v>168342</v>
      </c>
      <c r="J29" s="349">
        <f>J27+J28</f>
        <v>78441</v>
      </c>
      <c r="K29" s="351">
        <f t="shared" si="2"/>
        <v>0.46596214848344442</v>
      </c>
    </row>
    <row r="30" spans="1:11" ht="13.5" thickTop="1">
      <c r="C30" s="352"/>
      <c r="D30" s="255"/>
      <c r="E30" s="353"/>
    </row>
    <row r="31" spans="1:11">
      <c r="C31" s="255"/>
      <c r="D31" s="255"/>
      <c r="E31" s="353"/>
    </row>
    <row r="32" spans="1:11">
      <c r="C32" s="255"/>
      <c r="D32" s="255"/>
      <c r="E32" s="353"/>
    </row>
    <row r="33" spans="3:5">
      <c r="C33" s="352"/>
      <c r="D33" s="255"/>
      <c r="E33" s="353"/>
    </row>
    <row r="34" spans="3:5">
      <c r="C34" s="352"/>
      <c r="D34" s="255"/>
      <c r="E34" s="353"/>
    </row>
    <row r="35" spans="3:5">
      <c r="C35" s="352"/>
      <c r="D35" s="255"/>
      <c r="E35" s="353"/>
    </row>
    <row r="36" spans="3:5">
      <c r="C36" s="352"/>
      <c r="D36" s="255"/>
      <c r="E36" s="353"/>
    </row>
    <row r="37" spans="3:5">
      <c r="C37" s="352"/>
      <c r="D37" s="255"/>
      <c r="E37" s="353"/>
    </row>
    <row r="38" spans="3:5">
      <c r="C38" s="352"/>
      <c r="D38" s="255"/>
      <c r="E38" s="353"/>
    </row>
    <row r="39" spans="3:5">
      <c r="C39" s="352"/>
      <c r="D39" s="255"/>
      <c r="E39" s="353"/>
    </row>
    <row r="40" spans="3:5">
      <c r="C40" s="352"/>
      <c r="D40" s="255"/>
      <c r="E40" s="353"/>
    </row>
    <row r="41" spans="3:5">
      <c r="C41" s="255"/>
      <c r="D41" s="255"/>
      <c r="E41" s="353"/>
    </row>
    <row r="42" spans="3:5">
      <c r="C42" s="255"/>
      <c r="D42" s="255"/>
      <c r="E42" s="353"/>
    </row>
    <row r="43" spans="3:5">
      <c r="C43" s="352"/>
      <c r="D43" s="255"/>
      <c r="E43" s="353"/>
    </row>
    <row r="44" spans="3:5">
      <c r="C44" s="352"/>
      <c r="D44" s="255"/>
      <c r="E44" s="353"/>
    </row>
    <row r="45" spans="3:5">
      <c r="C45" s="352"/>
      <c r="D45" s="255"/>
      <c r="E45" s="353"/>
    </row>
    <row r="46" spans="3:5">
      <c r="C46" s="352"/>
      <c r="D46" s="255"/>
      <c r="E46" s="353"/>
    </row>
    <row r="47" spans="3:5">
      <c r="C47" s="255"/>
      <c r="D47" s="255"/>
      <c r="E47" s="353"/>
    </row>
    <row r="48" spans="3:5">
      <c r="C48" s="255"/>
      <c r="D48" s="255"/>
      <c r="E48" s="353"/>
    </row>
    <row r="49" spans="3:5">
      <c r="C49" s="352"/>
      <c r="D49" s="255"/>
      <c r="E49" s="353"/>
    </row>
    <row r="50" spans="3:5">
      <c r="C50" s="352"/>
      <c r="D50" s="255"/>
      <c r="E50" s="353"/>
    </row>
    <row r="51" spans="3:5">
      <c r="C51" s="352"/>
      <c r="D51" s="255"/>
      <c r="E51" s="353"/>
    </row>
    <row r="52" spans="3:5">
      <c r="C52" s="352"/>
      <c r="D52" s="255"/>
      <c r="E52" s="353"/>
    </row>
    <row r="53" spans="3:5">
      <c r="C53" s="352"/>
      <c r="D53" s="255"/>
      <c r="E53" s="353"/>
    </row>
    <row r="54" spans="3:5">
      <c r="C54" s="352"/>
      <c r="D54" s="255"/>
      <c r="E54" s="353"/>
    </row>
    <row r="55" spans="3:5">
      <c r="C55" s="352"/>
      <c r="D55" s="255"/>
      <c r="E55" s="353"/>
    </row>
    <row r="56" spans="3:5">
      <c r="C56" s="352"/>
      <c r="D56" s="255"/>
      <c r="E56" s="353"/>
    </row>
    <row r="57" spans="3:5">
      <c r="C57" s="352"/>
      <c r="D57" s="255"/>
      <c r="E57" s="353"/>
    </row>
    <row r="58" spans="3:5">
      <c r="C58" s="352"/>
      <c r="D58" s="255"/>
      <c r="E58" s="353"/>
    </row>
    <row r="59" spans="3:5">
      <c r="C59" s="352"/>
      <c r="D59" s="255"/>
      <c r="E59" s="353"/>
    </row>
    <row r="60" spans="3:5">
      <c r="C60" s="352"/>
      <c r="D60" s="255"/>
      <c r="E60" s="353"/>
    </row>
    <row r="61" spans="3:5">
      <c r="C61" s="352"/>
      <c r="D61" s="255"/>
      <c r="E61" s="353"/>
    </row>
    <row r="62" spans="3:5">
      <c r="C62" s="352"/>
      <c r="D62" s="255"/>
      <c r="E62" s="353"/>
    </row>
    <row r="63" spans="3:5">
      <c r="C63" s="352"/>
      <c r="D63" s="255"/>
      <c r="E63" s="353"/>
    </row>
    <row r="64" spans="3:5">
      <c r="C64" s="352"/>
      <c r="D64" s="255"/>
      <c r="E64" s="353"/>
    </row>
    <row r="65" spans="3:5">
      <c r="C65" s="352"/>
      <c r="D65" s="255"/>
      <c r="E65" s="353"/>
    </row>
    <row r="66" spans="3:5">
      <c r="C66" s="255"/>
      <c r="D66" s="255"/>
      <c r="E66" s="353"/>
    </row>
    <row r="67" spans="3:5">
      <c r="C67" s="255"/>
      <c r="D67" s="255"/>
      <c r="E67" s="353"/>
    </row>
    <row r="68" spans="3:5">
      <c r="C68" s="255"/>
      <c r="D68" s="255"/>
      <c r="E68" s="353"/>
    </row>
  </sheetData>
  <mergeCells count="7">
    <mergeCell ref="A1:K1"/>
    <mergeCell ref="A2:K2"/>
    <mergeCell ref="A3:A4"/>
    <mergeCell ref="B3:B4"/>
    <mergeCell ref="C3:E3"/>
    <mergeCell ref="F3:H3"/>
    <mergeCell ref="I3:K3"/>
  </mergeCells>
  <printOptions horizontalCentered="1" verticalCentered="1"/>
  <pageMargins left="0.78740157480314965" right="0.39370078740157483" top="0.59055118110236227" bottom="0.59055118110236227" header="0" footer="0"/>
  <pageSetup paperSize="9" scale="5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zoomScale="75" zoomScaleNormal="75" zoomScaleSheetLayoutView="90" workbookViewId="0">
      <selection activeCell="F16" sqref="F16"/>
    </sheetView>
  </sheetViews>
  <sheetFormatPr defaultColWidth="8" defaultRowHeight="21" customHeight="1"/>
  <cols>
    <col min="1" max="1" width="4.42578125" style="14" customWidth="1"/>
    <col min="2" max="2" width="19.7109375" style="14" customWidth="1"/>
    <col min="3" max="3" width="11.7109375" style="14" customWidth="1"/>
    <col min="4" max="4" width="9.140625" style="14" customWidth="1"/>
    <col min="5" max="5" width="14.85546875" style="14" customWidth="1"/>
    <col min="6" max="6" width="13.28515625" style="14" customWidth="1"/>
    <col min="7" max="7" width="10.5703125" style="14" customWidth="1"/>
    <col min="8" max="8" width="12.5703125" style="14" customWidth="1"/>
    <col min="9" max="9" width="11.85546875" style="14" customWidth="1"/>
    <col min="10" max="10" width="9.28515625" style="14" customWidth="1"/>
    <col min="11" max="11" width="10.42578125" style="14" customWidth="1"/>
    <col min="12" max="12" width="12.42578125" style="14" customWidth="1"/>
    <col min="13" max="13" width="10.85546875" style="14" customWidth="1"/>
    <col min="14" max="14" width="12.7109375" style="14" customWidth="1"/>
    <col min="15" max="15" width="12.28515625" style="14" customWidth="1"/>
    <col min="16" max="16" width="14.85546875" style="14" customWidth="1"/>
    <col min="17" max="17" width="11.85546875" style="14" customWidth="1"/>
    <col min="18" max="18" width="14.85546875" style="14" customWidth="1"/>
    <col min="19" max="19" width="12.28515625" style="14" customWidth="1"/>
    <col min="20" max="16384" width="8" style="14"/>
  </cols>
  <sheetData>
    <row r="1" spans="1:25" ht="21" customHeight="1">
      <c r="A1" s="707" t="s">
        <v>347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</row>
    <row r="2" spans="1:25" s="15" customFormat="1" ht="21" customHeight="1" thickBot="1">
      <c r="A2" s="708" t="s">
        <v>1938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</row>
    <row r="3" spans="1:25" ht="21" customHeight="1" thickTop="1">
      <c r="A3" s="652" t="s">
        <v>6</v>
      </c>
      <c r="B3" s="650" t="s">
        <v>88</v>
      </c>
      <c r="C3" s="709" t="s">
        <v>247</v>
      </c>
      <c r="D3" s="656" t="s">
        <v>248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7"/>
    </row>
    <row r="4" spans="1:25" ht="21" customHeight="1">
      <c r="A4" s="592"/>
      <c r="B4" s="593"/>
      <c r="C4" s="710"/>
      <c r="D4" s="711" t="s">
        <v>249</v>
      </c>
      <c r="E4" s="706" t="s">
        <v>250</v>
      </c>
      <c r="F4" s="654" t="s">
        <v>1000</v>
      </c>
      <c r="G4" s="706" t="s">
        <v>250</v>
      </c>
      <c r="H4" s="654" t="s">
        <v>251</v>
      </c>
      <c r="I4" s="706" t="s">
        <v>250</v>
      </c>
      <c r="J4" s="654" t="s">
        <v>252</v>
      </c>
      <c r="K4" s="706" t="s">
        <v>250</v>
      </c>
      <c r="L4" s="654" t="s">
        <v>253</v>
      </c>
      <c r="M4" s="706" t="s">
        <v>250</v>
      </c>
      <c r="N4" s="654" t="s">
        <v>254</v>
      </c>
      <c r="O4" s="706" t="s">
        <v>250</v>
      </c>
      <c r="P4" s="654" t="s">
        <v>255</v>
      </c>
      <c r="Q4" s="706" t="s">
        <v>250</v>
      </c>
      <c r="R4" s="654" t="s">
        <v>256</v>
      </c>
      <c r="S4" s="712" t="s">
        <v>250</v>
      </c>
    </row>
    <row r="5" spans="1:25" ht="63.75" customHeight="1">
      <c r="A5" s="592"/>
      <c r="B5" s="593"/>
      <c r="C5" s="710"/>
      <c r="D5" s="711"/>
      <c r="E5" s="706"/>
      <c r="F5" s="654"/>
      <c r="G5" s="706"/>
      <c r="H5" s="654"/>
      <c r="I5" s="706"/>
      <c r="J5" s="654"/>
      <c r="K5" s="706"/>
      <c r="L5" s="654"/>
      <c r="M5" s="706"/>
      <c r="N5" s="654"/>
      <c r="O5" s="706"/>
      <c r="P5" s="654"/>
      <c r="Q5" s="706"/>
      <c r="R5" s="654"/>
      <c r="S5" s="712"/>
    </row>
    <row r="6" spans="1:25" ht="21" customHeight="1">
      <c r="A6" s="556" t="s">
        <v>69</v>
      </c>
      <c r="B6" s="557"/>
      <c r="C6" s="26">
        <v>994651</v>
      </c>
      <c r="D6" s="26">
        <v>297759</v>
      </c>
      <c r="E6" s="27">
        <f>D6/C6</f>
        <v>0.2993602781277051</v>
      </c>
      <c r="F6" s="26">
        <v>141311</v>
      </c>
      <c r="G6" s="27">
        <f>F6/C6</f>
        <v>0.14207093744439003</v>
      </c>
      <c r="H6" s="26">
        <v>651634</v>
      </c>
      <c r="I6" s="27">
        <f>H6/C6</f>
        <v>0.65513833495366713</v>
      </c>
      <c r="J6" s="26">
        <v>336204</v>
      </c>
      <c r="K6" s="27">
        <f>J6/C6</f>
        <v>0.33801202632883293</v>
      </c>
      <c r="L6" s="26">
        <v>26209</v>
      </c>
      <c r="M6" s="27">
        <f>L6/C6</f>
        <v>2.6349945860407318E-2</v>
      </c>
      <c r="N6" s="26">
        <v>217352</v>
      </c>
      <c r="O6" s="27">
        <f>N6/C6</f>
        <v>0.21852086812359309</v>
      </c>
      <c r="P6" s="26">
        <v>2156</v>
      </c>
      <c r="Q6" s="27">
        <f>P6/C6</f>
        <v>2.1675944627814179E-3</v>
      </c>
      <c r="R6" s="26">
        <v>73027</v>
      </c>
      <c r="S6" s="33">
        <f>R6/C6</f>
        <v>7.341972209347801E-2</v>
      </c>
    </row>
    <row r="7" spans="1:25" s="16" customFormat="1" ht="23.25" customHeight="1">
      <c r="A7" s="704" t="s">
        <v>13</v>
      </c>
      <c r="B7" s="705"/>
      <c r="C7" s="78">
        <f>SUM(C8,C13,C19,C24,C33,C38)</f>
        <v>144488</v>
      </c>
      <c r="D7" s="78">
        <f>SUM(D8,D13,D19,D24,D33,D38)</f>
        <v>40688</v>
      </c>
      <c r="E7" s="79">
        <f>D7/C7</f>
        <v>0.28160124024140415</v>
      </c>
      <c r="F7" s="78">
        <f>SUM(F8,F13,F19,F24,F33,F38)</f>
        <v>19700</v>
      </c>
      <c r="G7" s="79">
        <f t="shared" ref="G7:G55" si="0">F7/C7</f>
        <v>0.13634350257460828</v>
      </c>
      <c r="H7" s="78">
        <f>SUM(H8,H13,H19,H24,H33,H38)</f>
        <v>98587</v>
      </c>
      <c r="I7" s="80">
        <f t="shared" ref="I7:I55" si="1">H7/C7</f>
        <v>0.68231963900116277</v>
      </c>
      <c r="J7" s="78">
        <f>SUM(J8,J13,J19,J24,J33,J38)</f>
        <v>50551</v>
      </c>
      <c r="K7" s="80">
        <f t="shared" ref="K7:K55" si="2">J7/C7</f>
        <v>0.34986296439842757</v>
      </c>
      <c r="L7" s="78">
        <f>SUM(L8,L13,L19,L24,L33,L38)</f>
        <v>1558</v>
      </c>
      <c r="M7" s="80">
        <f t="shared" ref="M7:M54" si="3">L7/C7</f>
        <v>1.0782902386357344E-2</v>
      </c>
      <c r="N7" s="78">
        <f>SUM(N8,N13,N19,N24,N33,N38)</f>
        <v>27671</v>
      </c>
      <c r="O7" s="80">
        <f t="shared" ref="O7:O55" si="4">N7/C7</f>
        <v>0.19151071369248657</v>
      </c>
      <c r="P7" s="78">
        <f>SUM(P8,P13,P19,P24,P33,P38)</f>
        <v>249</v>
      </c>
      <c r="Q7" s="80">
        <f t="shared" ref="Q7:Q55" si="5">P7/C7</f>
        <v>1.7233265046232213E-3</v>
      </c>
      <c r="R7" s="78">
        <f>SUM(R8,R13,R19,R24,R33,R38)</f>
        <v>7626</v>
      </c>
      <c r="S7" s="81">
        <f t="shared" ref="S7:S55" si="6">R7/C7</f>
        <v>5.2779469575328052E-2</v>
      </c>
    </row>
    <row r="8" spans="1:25" s="17" customFormat="1" ht="21" customHeight="1">
      <c r="A8" s="702" t="s">
        <v>257</v>
      </c>
      <c r="B8" s="703"/>
      <c r="C8" s="72">
        <f>SUM(C9:C12)</f>
        <v>10745</v>
      </c>
      <c r="D8" s="72">
        <f>SUM(D9:D12)</f>
        <v>3690</v>
      </c>
      <c r="E8" s="73">
        <f>D8/C8</f>
        <v>0.34341554211261049</v>
      </c>
      <c r="F8" s="72">
        <f>SUM(F9:F12)</f>
        <v>1918</v>
      </c>
      <c r="G8" s="73">
        <f t="shared" si="0"/>
        <v>0.17850162866449512</v>
      </c>
      <c r="H8" s="72">
        <f>SUM(H9:H12)</f>
        <v>7207</v>
      </c>
      <c r="I8" s="73">
        <f t="shared" si="1"/>
        <v>0.67073057235923683</v>
      </c>
      <c r="J8" s="72">
        <f>SUM(J9:J12)</f>
        <v>3464</v>
      </c>
      <c r="K8" s="73">
        <f t="shared" si="2"/>
        <v>0.32238250348999536</v>
      </c>
      <c r="L8" s="72">
        <f>SUM(L9:L12)</f>
        <v>84</v>
      </c>
      <c r="M8" s="73">
        <f t="shared" si="3"/>
        <v>7.8175895765472316E-3</v>
      </c>
      <c r="N8" s="72">
        <f>SUM(N9,N10,N11,N12)</f>
        <v>2109</v>
      </c>
      <c r="O8" s="73">
        <f t="shared" si="4"/>
        <v>0.19627733829688226</v>
      </c>
      <c r="P8" s="72">
        <f>SUM(P9,P10,P11,P12)</f>
        <v>8</v>
      </c>
      <c r="Q8" s="73">
        <f t="shared" si="5"/>
        <v>7.4453234062354587E-4</v>
      </c>
      <c r="R8" s="72">
        <f>SUM(R9:R12)</f>
        <v>431</v>
      </c>
      <c r="S8" s="74">
        <f t="shared" si="6"/>
        <v>4.0111679851093533E-2</v>
      </c>
    </row>
    <row r="9" spans="1:25" s="20" customFormat="1" ht="21" customHeight="1">
      <c r="A9" s="18">
        <v>1</v>
      </c>
      <c r="B9" s="19" t="s">
        <v>14</v>
      </c>
      <c r="C9" s="28">
        <f>[7]Z_1_wyszczególnienie!C9</f>
        <v>3221</v>
      </c>
      <c r="D9" s="28">
        <f>[7]Z_1_wyszczególnienie!D9</f>
        <v>990</v>
      </c>
      <c r="E9" s="29">
        <f>D9/C9</f>
        <v>0.30735796336541449</v>
      </c>
      <c r="F9" s="28">
        <f>[7]Z_1_wyszczególnienie!F9</f>
        <v>463</v>
      </c>
      <c r="G9" s="29">
        <f t="shared" si="0"/>
        <v>0.14374417882645141</v>
      </c>
      <c r="H9" s="28">
        <f>[7]Z_1_wyszczególnienie!H9</f>
        <v>2164</v>
      </c>
      <c r="I9" s="29">
        <f t="shared" si="1"/>
        <v>0.67184104315429993</v>
      </c>
      <c r="J9" s="28">
        <f>[7]Z_1_wyszczególnienie!J9</f>
        <v>1196</v>
      </c>
      <c r="K9" s="29">
        <f t="shared" si="2"/>
        <v>0.37131325675256133</v>
      </c>
      <c r="L9" s="28">
        <f>[7]Z_1_wyszczególnienie!L9</f>
        <v>0</v>
      </c>
      <c r="M9" s="29">
        <f t="shared" si="3"/>
        <v>0</v>
      </c>
      <c r="N9" s="28">
        <f>[7]Z_1_wyszczególnienie!N9</f>
        <v>587</v>
      </c>
      <c r="O9" s="29">
        <f t="shared" si="4"/>
        <v>0.18224153989444272</v>
      </c>
      <c r="P9" s="28">
        <f>[7]Z_1_wyszczególnienie!P9</f>
        <v>2</v>
      </c>
      <c r="Q9" s="29">
        <f t="shared" si="5"/>
        <v>6.2092517851598881E-4</v>
      </c>
      <c r="R9" s="28">
        <f>[7]Z_1_wyszczególnienie!R9</f>
        <v>135</v>
      </c>
      <c r="S9" s="30">
        <f t="shared" si="6"/>
        <v>4.1912449549829249E-2</v>
      </c>
    </row>
    <row r="10" spans="1:25" s="20" customFormat="1" ht="21" customHeight="1">
      <c r="A10" s="18">
        <v>2</v>
      </c>
      <c r="B10" s="19" t="s">
        <v>15</v>
      </c>
      <c r="C10" s="28">
        <f>[7]Z_1_wyszczególnienie!C10</f>
        <v>2097</v>
      </c>
      <c r="D10" s="28">
        <f>[7]Z_1_wyszczególnienie!D10</f>
        <v>746</v>
      </c>
      <c r="E10" s="29">
        <f t="shared" ref="E10:E23" si="7">D10/C10</f>
        <v>0.35574630424415832</v>
      </c>
      <c r="F10" s="28">
        <f>[7]Z_1_wyszczególnienie!F10</f>
        <v>426</v>
      </c>
      <c r="G10" s="29">
        <f t="shared" si="0"/>
        <v>0.20314735336194564</v>
      </c>
      <c r="H10" s="28">
        <f>[7]Z_1_wyszczególnienie!H10</f>
        <v>1293</v>
      </c>
      <c r="I10" s="29">
        <f t="shared" si="1"/>
        <v>0.61659513590844062</v>
      </c>
      <c r="J10" s="28">
        <f>[7]Z_1_wyszczególnienie!J10</f>
        <v>700</v>
      </c>
      <c r="K10" s="29">
        <f t="shared" si="2"/>
        <v>0.33381020505484027</v>
      </c>
      <c r="L10" s="28">
        <f>[7]Z_1_wyszczególnienie!L10</f>
        <v>0</v>
      </c>
      <c r="M10" s="29">
        <f t="shared" si="3"/>
        <v>0</v>
      </c>
      <c r="N10" s="28">
        <f>[7]Z_1_wyszczególnienie!N10</f>
        <v>349</v>
      </c>
      <c r="O10" s="29">
        <f t="shared" si="4"/>
        <v>0.16642823080591321</v>
      </c>
      <c r="P10" s="28">
        <f>[7]Z_1_wyszczególnienie!P10</f>
        <v>2</v>
      </c>
      <c r="Q10" s="29">
        <f t="shared" si="5"/>
        <v>9.5374344301382924E-4</v>
      </c>
      <c r="R10" s="28">
        <f>[7]Z_1_wyszczególnienie!R10</f>
        <v>120</v>
      </c>
      <c r="S10" s="30">
        <f t="shared" si="6"/>
        <v>5.7224606580829757E-2</v>
      </c>
    </row>
    <row r="11" spans="1:25" s="20" customFormat="1" ht="21" customHeight="1">
      <c r="A11" s="18">
        <v>3</v>
      </c>
      <c r="B11" s="19" t="s">
        <v>17</v>
      </c>
      <c r="C11" s="28">
        <f>[7]Z_1_wyszczególnienie!C11</f>
        <v>3224</v>
      </c>
      <c r="D11" s="28">
        <f>[7]Z_1_wyszczególnienie!D11</f>
        <v>1211</v>
      </c>
      <c r="E11" s="29">
        <f t="shared" si="7"/>
        <v>0.37562034739454092</v>
      </c>
      <c r="F11" s="28">
        <f>[7]Z_1_wyszczególnienie!F11</f>
        <v>662</v>
      </c>
      <c r="G11" s="29">
        <f t="shared" si="0"/>
        <v>0.2053349875930521</v>
      </c>
      <c r="H11" s="28">
        <f>[7]Z_1_wyszczególnienie!H11</f>
        <v>2194</v>
      </c>
      <c r="I11" s="29">
        <f t="shared" si="1"/>
        <v>0.6805210918114144</v>
      </c>
      <c r="J11" s="28">
        <f>[7]Z_1_wyszczególnienie!J11</f>
        <v>962</v>
      </c>
      <c r="K11" s="29">
        <f t="shared" si="2"/>
        <v>0.29838709677419356</v>
      </c>
      <c r="L11" s="28">
        <f>[7]Z_1_wyszczególnienie!L11</f>
        <v>10</v>
      </c>
      <c r="M11" s="29">
        <f t="shared" si="3"/>
        <v>3.1017369727047149E-3</v>
      </c>
      <c r="N11" s="28">
        <f>[7]Z_1_wyszczególnienie!N11</f>
        <v>723</v>
      </c>
      <c r="O11" s="29">
        <f t="shared" si="4"/>
        <v>0.22425558312655086</v>
      </c>
      <c r="P11" s="28">
        <f>[7]Z_1_wyszczególnienie!P11</f>
        <v>4</v>
      </c>
      <c r="Q11" s="29">
        <f t="shared" si="5"/>
        <v>1.2406947890818859E-3</v>
      </c>
      <c r="R11" s="28">
        <f>[7]Z_1_wyszczególnienie!R11</f>
        <v>111</v>
      </c>
      <c r="S11" s="30">
        <f t="shared" si="6"/>
        <v>3.4429280397022331E-2</v>
      </c>
    </row>
    <row r="12" spans="1:25" s="20" customFormat="1" ht="21" customHeight="1">
      <c r="A12" s="18">
        <v>4</v>
      </c>
      <c r="B12" s="19" t="s">
        <v>63</v>
      </c>
      <c r="C12" s="28">
        <f>[7]Z_1_wyszczególnienie!C12</f>
        <v>2203</v>
      </c>
      <c r="D12" s="28">
        <f>[7]Z_1_wyszczególnienie!D12</f>
        <v>743</v>
      </c>
      <c r="E12" s="29">
        <f t="shared" si="7"/>
        <v>0.33726736268724467</v>
      </c>
      <c r="F12" s="28">
        <f>[7]Z_1_wyszczególnienie!F12</f>
        <v>367</v>
      </c>
      <c r="G12" s="29">
        <f t="shared" si="0"/>
        <v>0.16659101225601453</v>
      </c>
      <c r="H12" s="28">
        <f>[7]Z_1_wyszczególnienie!H12</f>
        <v>1556</v>
      </c>
      <c r="I12" s="29">
        <f t="shared" si="1"/>
        <v>0.70630957784838855</v>
      </c>
      <c r="J12" s="28">
        <f>[7]Z_1_wyszczególnienie!J12</f>
        <v>606</v>
      </c>
      <c r="K12" s="29">
        <f t="shared" si="2"/>
        <v>0.27507943713118477</v>
      </c>
      <c r="L12" s="28">
        <f>[7]Z_1_wyszczególnienie!L12</f>
        <v>74</v>
      </c>
      <c r="M12" s="29">
        <f t="shared" si="3"/>
        <v>3.3590558329550615E-2</v>
      </c>
      <c r="N12" s="28">
        <f>[7]Z_1_wyszczególnienie!N12</f>
        <v>450</v>
      </c>
      <c r="O12" s="29">
        <f t="shared" si="4"/>
        <v>0.20426690876078074</v>
      </c>
      <c r="P12" s="28">
        <f>[7]Z_1_wyszczególnienie!P12</f>
        <v>0</v>
      </c>
      <c r="Q12" s="29">
        <f t="shared" si="5"/>
        <v>0</v>
      </c>
      <c r="R12" s="28">
        <f>[7]Z_1_wyszczególnienie!R12</f>
        <v>65</v>
      </c>
      <c r="S12" s="30">
        <f t="shared" si="6"/>
        <v>2.9505220154334998E-2</v>
      </c>
    </row>
    <row r="13" spans="1:25" s="17" customFormat="1" ht="21" customHeight="1">
      <c r="A13" s="702" t="s">
        <v>2</v>
      </c>
      <c r="B13" s="703"/>
      <c r="C13" s="72">
        <f>SUM(C14:C18)</f>
        <v>14058</v>
      </c>
      <c r="D13" s="72">
        <f>SUM(D14:D18)</f>
        <v>5334</v>
      </c>
      <c r="E13" s="73">
        <f>D13/C13</f>
        <v>0.37942808365343578</v>
      </c>
      <c r="F13" s="72">
        <f>SUM(F14:F18)</f>
        <v>2916</v>
      </c>
      <c r="G13" s="73">
        <f t="shared" si="0"/>
        <v>0.20742637644046094</v>
      </c>
      <c r="H13" s="72">
        <f>SUM(H14:H18)</f>
        <v>9740</v>
      </c>
      <c r="I13" s="73">
        <f t="shared" si="1"/>
        <v>0.69284393228055197</v>
      </c>
      <c r="J13" s="72">
        <f>SUM(J14:J18)</f>
        <v>3745</v>
      </c>
      <c r="K13" s="73">
        <f t="shared" si="2"/>
        <v>0.26639635794565369</v>
      </c>
      <c r="L13" s="72">
        <f>SUM(L14:L18)</f>
        <v>41</v>
      </c>
      <c r="M13" s="73">
        <f t="shared" si="3"/>
        <v>2.9164888319817895E-3</v>
      </c>
      <c r="N13" s="72">
        <f>SUM(N14,N15,N16,N17,N18)</f>
        <v>2854</v>
      </c>
      <c r="O13" s="73">
        <f t="shared" si="4"/>
        <v>0.20301607625551288</v>
      </c>
      <c r="P13" s="72">
        <f>SUM(P14,P15,P16,P17,P18)</f>
        <v>38</v>
      </c>
      <c r="Q13" s="73">
        <f t="shared" si="5"/>
        <v>2.7030872101294636E-3</v>
      </c>
      <c r="R13" s="72">
        <f>SUM(R14:R18)</f>
        <v>697</v>
      </c>
      <c r="S13" s="74">
        <f t="shared" si="6"/>
        <v>4.9580310143690423E-2</v>
      </c>
    </row>
    <row r="14" spans="1:25" s="20" customFormat="1" ht="21" customHeight="1">
      <c r="A14" s="18">
        <v>1</v>
      </c>
      <c r="B14" s="19" t="s">
        <v>19</v>
      </c>
      <c r="C14" s="28">
        <f>[7]Z_1_wyszczególnienie!C14</f>
        <v>3154</v>
      </c>
      <c r="D14" s="28">
        <f>[7]Z_1_wyszczególnienie!D14</f>
        <v>1261</v>
      </c>
      <c r="E14" s="29">
        <f t="shared" si="7"/>
        <v>0.39980976537729868</v>
      </c>
      <c r="F14" s="28">
        <f>[7]Z_1_wyszczególnienie!F14</f>
        <v>734</v>
      </c>
      <c r="G14" s="29">
        <f t="shared" si="0"/>
        <v>0.23272035510462905</v>
      </c>
      <c r="H14" s="28">
        <f>[7]Z_1_wyszczególnienie!H14</f>
        <v>2287</v>
      </c>
      <c r="I14" s="29">
        <f t="shared" si="1"/>
        <v>0.72511097019657578</v>
      </c>
      <c r="J14" s="28">
        <f>[7]Z_1_wyszczególnienie!J14</f>
        <v>751</v>
      </c>
      <c r="K14" s="29">
        <f t="shared" si="2"/>
        <v>0.23811033608116677</v>
      </c>
      <c r="L14" s="28">
        <f>[7]Z_1_wyszczególnienie!L14</f>
        <v>0</v>
      </c>
      <c r="M14" s="29">
        <f t="shared" si="3"/>
        <v>0</v>
      </c>
      <c r="N14" s="28">
        <f>[7]Z_1_wyszczególnienie!N14</f>
        <v>512</v>
      </c>
      <c r="O14" s="29">
        <f t="shared" si="4"/>
        <v>0.16233354470513633</v>
      </c>
      <c r="P14" s="28">
        <f>[7]Z_1_wyszczególnienie!P14</f>
        <v>2</v>
      </c>
      <c r="Q14" s="29">
        <f t="shared" si="5"/>
        <v>6.3411540900443881E-4</v>
      </c>
      <c r="R14" s="28">
        <f>[7]Z_1_wyszczególnienie!R14</f>
        <v>86</v>
      </c>
      <c r="S14" s="30">
        <f t="shared" si="6"/>
        <v>2.7266962587190868E-2</v>
      </c>
    </row>
    <row r="15" spans="1:25" s="38" customFormat="1" ht="21" customHeight="1">
      <c r="A15" s="35">
        <v>2</v>
      </c>
      <c r="B15" s="21" t="s">
        <v>21</v>
      </c>
      <c r="C15" s="28">
        <f>[7]Z_1_wyszczególnienie!C15</f>
        <v>2521</v>
      </c>
      <c r="D15" s="28">
        <f>[7]Z_1_wyszczególnienie!D15</f>
        <v>683</v>
      </c>
      <c r="E15" s="36">
        <f t="shared" si="7"/>
        <v>0.27092423641412139</v>
      </c>
      <c r="F15" s="28">
        <f>[7]Z_1_wyszczególnienie!F15</f>
        <v>311</v>
      </c>
      <c r="G15" s="36">
        <f t="shared" si="0"/>
        <v>0.12336374454581515</v>
      </c>
      <c r="H15" s="28">
        <f>[7]Z_1_wyszczególnienie!H15</f>
        <v>1869</v>
      </c>
      <c r="I15" s="36">
        <f t="shared" si="1"/>
        <v>0.7413724712415708</v>
      </c>
      <c r="J15" s="28">
        <f>[7]Z_1_wyszczególnienie!J15</f>
        <v>880</v>
      </c>
      <c r="K15" s="36">
        <f t="shared" si="2"/>
        <v>0.34906783022610077</v>
      </c>
      <c r="L15" s="28">
        <f>[7]Z_1_wyszczególnienie!L15</f>
        <v>0</v>
      </c>
      <c r="M15" s="36">
        <f t="shared" si="3"/>
        <v>0</v>
      </c>
      <c r="N15" s="28">
        <f>[7]Z_1_wyszczególnienie!N15</f>
        <v>462</v>
      </c>
      <c r="O15" s="36">
        <f t="shared" si="4"/>
        <v>0.18326061086870291</v>
      </c>
      <c r="P15" s="28">
        <f>[7]Z_1_wyszczególnienie!P15</f>
        <v>7</v>
      </c>
      <c r="Q15" s="36">
        <f t="shared" si="5"/>
        <v>2.776675922253074E-3</v>
      </c>
      <c r="R15" s="28">
        <f>[7]Z_1_wyszczególnienie!R15</f>
        <v>164</v>
      </c>
      <c r="S15" s="37">
        <f t="shared" si="6"/>
        <v>6.5053550178500591E-2</v>
      </c>
    </row>
    <row r="16" spans="1:25" ht="21" customHeight="1">
      <c r="A16" s="18">
        <v>3</v>
      </c>
      <c r="B16" s="19" t="s">
        <v>20</v>
      </c>
      <c r="C16" s="28">
        <f>[7]Z_1_wyszczególnienie!C16</f>
        <v>3595</v>
      </c>
      <c r="D16" s="28">
        <f>[7]Z_1_wyszczególnienie!D16</f>
        <v>1541</v>
      </c>
      <c r="E16" s="29">
        <f t="shared" si="7"/>
        <v>0.42865090403337969</v>
      </c>
      <c r="F16" s="28">
        <f>[7]Z_1_wyszczególnienie!F16</f>
        <v>821</v>
      </c>
      <c r="G16" s="29">
        <f t="shared" si="0"/>
        <v>0.22837273991655077</v>
      </c>
      <c r="H16" s="28">
        <f>[7]Z_1_wyszczególnienie!H16</f>
        <v>2422</v>
      </c>
      <c r="I16" s="29">
        <f t="shared" si="1"/>
        <v>0.67371349095966615</v>
      </c>
      <c r="J16" s="28">
        <f>[7]Z_1_wyszczególnienie!J16</f>
        <v>876</v>
      </c>
      <c r="K16" s="29">
        <f t="shared" si="2"/>
        <v>0.24367176634214185</v>
      </c>
      <c r="L16" s="28">
        <f>[7]Z_1_wyszczególnienie!L16</f>
        <v>0</v>
      </c>
      <c r="M16" s="29">
        <f t="shared" si="3"/>
        <v>0</v>
      </c>
      <c r="N16" s="28">
        <f>[7]Z_1_wyszczególnienie!N16</f>
        <v>773</v>
      </c>
      <c r="O16" s="29">
        <f t="shared" si="4"/>
        <v>0.21502086230876216</v>
      </c>
      <c r="P16" s="28">
        <f>[7]Z_1_wyszczególnienie!P16</f>
        <v>15</v>
      </c>
      <c r="Q16" s="29">
        <f t="shared" si="5"/>
        <v>4.172461752433936E-3</v>
      </c>
      <c r="R16" s="28">
        <f>[7]Z_1_wyszczególnienie!R16</f>
        <v>132</v>
      </c>
      <c r="S16" s="30">
        <f t="shared" si="6"/>
        <v>3.6717663421418634E-2</v>
      </c>
    </row>
    <row r="17" spans="1:19" s="20" customFormat="1" ht="21" customHeight="1">
      <c r="A17" s="18">
        <v>4</v>
      </c>
      <c r="B17" s="19" t="s">
        <v>22</v>
      </c>
      <c r="C17" s="28">
        <f>[7]Z_1_wyszczególnienie!C17</f>
        <v>2792</v>
      </c>
      <c r="D17" s="28">
        <f>[7]Z_1_wyszczególnienie!D17</f>
        <v>1147</v>
      </c>
      <c r="E17" s="29">
        <f t="shared" si="7"/>
        <v>0.41081661891117477</v>
      </c>
      <c r="F17" s="28">
        <f>[7]Z_1_wyszczególnienie!F17</f>
        <v>677</v>
      </c>
      <c r="G17" s="29">
        <f t="shared" si="0"/>
        <v>0.24247851002865328</v>
      </c>
      <c r="H17" s="28">
        <f>[7]Z_1_wyszczególnienie!H17</f>
        <v>1798</v>
      </c>
      <c r="I17" s="29">
        <f t="shared" si="1"/>
        <v>0.64398280802292263</v>
      </c>
      <c r="J17" s="28">
        <f>[7]Z_1_wyszczególnienie!J17</f>
        <v>677</v>
      </c>
      <c r="K17" s="29">
        <f t="shared" si="2"/>
        <v>0.24247851002865328</v>
      </c>
      <c r="L17" s="28">
        <f>[7]Z_1_wyszczególnienie!L17</f>
        <v>41</v>
      </c>
      <c r="M17" s="29">
        <f t="shared" si="3"/>
        <v>1.4684813753581662E-2</v>
      </c>
      <c r="N17" s="28">
        <f>[7]Z_1_wyszczególnienie!N17</f>
        <v>630</v>
      </c>
      <c r="O17" s="29">
        <f t="shared" si="4"/>
        <v>0.22564469914040114</v>
      </c>
      <c r="P17" s="28">
        <f>[7]Z_1_wyszczególnienie!P17</f>
        <v>13</v>
      </c>
      <c r="Q17" s="29">
        <f t="shared" si="5"/>
        <v>4.6561604584527223E-3</v>
      </c>
      <c r="R17" s="28">
        <f>[7]Z_1_wyszczególnienie!R17</f>
        <v>201</v>
      </c>
      <c r="S17" s="30">
        <f t="shared" si="6"/>
        <v>7.1991404011461313E-2</v>
      </c>
    </row>
    <row r="18" spans="1:19" s="20" customFormat="1" ht="21" customHeight="1">
      <c r="A18" s="18">
        <v>5</v>
      </c>
      <c r="B18" s="19" t="s">
        <v>23</v>
      </c>
      <c r="C18" s="28">
        <f>[7]Z_1_wyszczególnienie!C18</f>
        <v>1996</v>
      </c>
      <c r="D18" s="28">
        <f>[7]Z_1_wyszczególnienie!D18</f>
        <v>702</v>
      </c>
      <c r="E18" s="29">
        <f t="shared" si="7"/>
        <v>0.35170340681362727</v>
      </c>
      <c r="F18" s="28">
        <f>[7]Z_1_wyszczególnienie!F18</f>
        <v>373</v>
      </c>
      <c r="G18" s="29">
        <f t="shared" si="0"/>
        <v>0.18687374749498997</v>
      </c>
      <c r="H18" s="28">
        <f>[7]Z_1_wyszczególnienie!H18</f>
        <v>1364</v>
      </c>
      <c r="I18" s="29">
        <f t="shared" si="1"/>
        <v>0.68336673346693388</v>
      </c>
      <c r="J18" s="28">
        <f>[7]Z_1_wyszczególnienie!J18</f>
        <v>561</v>
      </c>
      <c r="K18" s="29">
        <f t="shared" si="2"/>
        <v>0.28106212424849697</v>
      </c>
      <c r="L18" s="28">
        <f>[7]Z_1_wyszczególnienie!L18</f>
        <v>0</v>
      </c>
      <c r="M18" s="29">
        <f t="shared" si="3"/>
        <v>0</v>
      </c>
      <c r="N18" s="28">
        <f>[7]Z_1_wyszczególnienie!N18</f>
        <v>477</v>
      </c>
      <c r="O18" s="29">
        <f t="shared" si="4"/>
        <v>0.23897795591182364</v>
      </c>
      <c r="P18" s="28">
        <f>[7]Z_1_wyszczególnienie!P18</f>
        <v>1</v>
      </c>
      <c r="Q18" s="29">
        <f t="shared" si="5"/>
        <v>5.0100200400801599E-4</v>
      </c>
      <c r="R18" s="28">
        <f>[7]Z_1_wyszczególnienie!R18</f>
        <v>114</v>
      </c>
      <c r="S18" s="30">
        <f t="shared" si="6"/>
        <v>5.7114228456913829E-2</v>
      </c>
    </row>
    <row r="19" spans="1:19" s="17" customFormat="1" ht="21" customHeight="1">
      <c r="A19" s="702" t="s">
        <v>92</v>
      </c>
      <c r="B19" s="703"/>
      <c r="C19" s="72">
        <f>SUM(C20:C23)</f>
        <v>13744</v>
      </c>
      <c r="D19" s="72">
        <f>SUM(D20:D23)</f>
        <v>4199</v>
      </c>
      <c r="E19" s="73">
        <f>D19/C19</f>
        <v>0.30551513387660068</v>
      </c>
      <c r="F19" s="72">
        <f>SUM(F20:F23)</f>
        <v>2124</v>
      </c>
      <c r="G19" s="73">
        <f t="shared" si="0"/>
        <v>0.15454016298020953</v>
      </c>
      <c r="H19" s="72">
        <f>SUM(H20:H23)</f>
        <v>9674</v>
      </c>
      <c r="I19" s="73">
        <f t="shared" si="1"/>
        <v>0.7038707799767171</v>
      </c>
      <c r="J19" s="72">
        <f>SUM(J20:J23)</f>
        <v>4113</v>
      </c>
      <c r="K19" s="73">
        <f t="shared" si="2"/>
        <v>0.29925785797438881</v>
      </c>
      <c r="L19" s="72">
        <f>SUM(L20:L23)</f>
        <v>116</v>
      </c>
      <c r="M19" s="73">
        <f t="shared" si="3"/>
        <v>8.4400465657741564E-3</v>
      </c>
      <c r="N19" s="72">
        <f>SUM(N20,N21,N22,N23)</f>
        <v>2870</v>
      </c>
      <c r="O19" s="73">
        <f t="shared" si="4"/>
        <v>0.20881839348079162</v>
      </c>
      <c r="P19" s="72">
        <f>SUM(P20,P21,P22,P23)</f>
        <v>27</v>
      </c>
      <c r="Q19" s="73">
        <f t="shared" si="5"/>
        <v>1.9644935972060536E-3</v>
      </c>
      <c r="R19" s="72">
        <f>SUM(R20:R23)</f>
        <v>747</v>
      </c>
      <c r="S19" s="74">
        <f t="shared" si="6"/>
        <v>5.4350989522700816E-2</v>
      </c>
    </row>
    <row r="20" spans="1:19" s="20" customFormat="1" ht="21" customHeight="1">
      <c r="A20" s="18">
        <v>1</v>
      </c>
      <c r="B20" s="19" t="s">
        <v>24</v>
      </c>
      <c r="C20" s="28">
        <f>[7]Z_1_wyszczególnienie!C20</f>
        <v>2476</v>
      </c>
      <c r="D20" s="28">
        <f>[7]Z_1_wyszczególnienie!D20</f>
        <v>769</v>
      </c>
      <c r="E20" s="29">
        <f t="shared" si="7"/>
        <v>0.3105815831987076</v>
      </c>
      <c r="F20" s="28">
        <f>[7]Z_1_wyszczególnienie!F20</f>
        <v>400</v>
      </c>
      <c r="G20" s="29">
        <f t="shared" si="0"/>
        <v>0.16155088852988692</v>
      </c>
      <c r="H20" s="28">
        <f>[7]Z_1_wyszczególnienie!H20</f>
        <v>1768</v>
      </c>
      <c r="I20" s="29">
        <f t="shared" si="1"/>
        <v>0.71405492730210018</v>
      </c>
      <c r="J20" s="28">
        <f>[7]Z_1_wyszczególnienie!J20</f>
        <v>791</v>
      </c>
      <c r="K20" s="29">
        <f t="shared" si="2"/>
        <v>0.3194668820678514</v>
      </c>
      <c r="L20" s="28">
        <f>[7]Z_1_wyszczególnienie!L20</f>
        <v>63</v>
      </c>
      <c r="M20" s="29">
        <f t="shared" si="3"/>
        <v>2.5444264943457189E-2</v>
      </c>
      <c r="N20" s="28">
        <f>[7]Z_1_wyszczególnienie!N20</f>
        <v>425</v>
      </c>
      <c r="O20" s="29">
        <f t="shared" si="4"/>
        <v>0.17164781906300486</v>
      </c>
      <c r="P20" s="28">
        <f>[7]Z_1_wyszczególnienie!P20</f>
        <v>1</v>
      </c>
      <c r="Q20" s="29">
        <f t="shared" si="5"/>
        <v>4.0387722132471731E-4</v>
      </c>
      <c r="R20" s="28">
        <f>[7]Z_1_wyszczególnienie!R20</f>
        <v>116</v>
      </c>
      <c r="S20" s="30">
        <f t="shared" si="6"/>
        <v>4.6849757673667204E-2</v>
      </c>
    </row>
    <row r="21" spans="1:19" s="39" customFormat="1" ht="21" customHeight="1">
      <c r="A21" s="35">
        <v>2</v>
      </c>
      <c r="B21" s="21" t="s">
        <v>26</v>
      </c>
      <c r="C21" s="28">
        <f>[7]Z_1_wyszczególnienie!C21</f>
        <v>4118</v>
      </c>
      <c r="D21" s="28">
        <f>[7]Z_1_wyszczególnienie!D21</f>
        <v>997</v>
      </c>
      <c r="E21" s="36">
        <f t="shared" si="7"/>
        <v>0.24210781932977174</v>
      </c>
      <c r="F21" s="28">
        <f>[7]Z_1_wyszczególnienie!F21</f>
        <v>490</v>
      </c>
      <c r="G21" s="36">
        <f t="shared" si="0"/>
        <v>0.11898980087421078</v>
      </c>
      <c r="H21" s="28">
        <f>[7]Z_1_wyszczególnienie!H21</f>
        <v>2925</v>
      </c>
      <c r="I21" s="36">
        <f t="shared" si="1"/>
        <v>0.71029626032054394</v>
      </c>
      <c r="J21" s="28">
        <f>[7]Z_1_wyszczególnienie!J21</f>
        <v>1401</v>
      </c>
      <c r="K21" s="36">
        <f t="shared" si="2"/>
        <v>0.34021369596891693</v>
      </c>
      <c r="L21" s="28">
        <f>[7]Z_1_wyszczególnienie!L21</f>
        <v>2</v>
      </c>
      <c r="M21" s="36">
        <f t="shared" si="3"/>
        <v>4.8567265662943174E-4</v>
      </c>
      <c r="N21" s="28">
        <f>[7]Z_1_wyszczególnienie!N21</f>
        <v>716</v>
      </c>
      <c r="O21" s="36">
        <f t="shared" si="4"/>
        <v>0.17387081107333657</v>
      </c>
      <c r="P21" s="28">
        <f>[7]Z_1_wyszczególnienie!P21</f>
        <v>5</v>
      </c>
      <c r="Q21" s="36">
        <f t="shared" si="5"/>
        <v>1.2141816415735794E-3</v>
      </c>
      <c r="R21" s="28">
        <f>[7]Z_1_wyszczególnienie!R21</f>
        <v>294</v>
      </c>
      <c r="S21" s="37">
        <f t="shared" si="6"/>
        <v>7.1393880524526471E-2</v>
      </c>
    </row>
    <row r="22" spans="1:19" s="22" customFormat="1" ht="21" customHeight="1">
      <c r="A22" s="18">
        <v>3</v>
      </c>
      <c r="B22" s="19" t="s">
        <v>25</v>
      </c>
      <c r="C22" s="28">
        <f>[7]Z_1_wyszczególnienie!C22</f>
        <v>4250</v>
      </c>
      <c r="D22" s="28">
        <f>[7]Z_1_wyszczególnienie!D22</f>
        <v>1444</v>
      </c>
      <c r="E22" s="29">
        <f t="shared" si="7"/>
        <v>0.33976470588235297</v>
      </c>
      <c r="F22" s="28">
        <f>[7]Z_1_wyszczególnienie!F22</f>
        <v>728</v>
      </c>
      <c r="G22" s="29">
        <f t="shared" si="0"/>
        <v>0.17129411764705882</v>
      </c>
      <c r="H22" s="28">
        <f>[7]Z_1_wyszczególnienie!H22</f>
        <v>2802</v>
      </c>
      <c r="I22" s="29">
        <f t="shared" si="1"/>
        <v>0.65929411764705881</v>
      </c>
      <c r="J22" s="28">
        <f>[7]Z_1_wyszczególnienie!J22</f>
        <v>1180</v>
      </c>
      <c r="K22" s="29">
        <f t="shared" si="2"/>
        <v>0.27764705882352941</v>
      </c>
      <c r="L22" s="28">
        <f>[7]Z_1_wyszczególnienie!L22</f>
        <v>51</v>
      </c>
      <c r="M22" s="29">
        <f t="shared" si="3"/>
        <v>1.2E-2</v>
      </c>
      <c r="N22" s="28">
        <f>[7]Z_1_wyszczególnienie!N22</f>
        <v>1131</v>
      </c>
      <c r="O22" s="29">
        <f t="shared" si="4"/>
        <v>0.26611764705882351</v>
      </c>
      <c r="P22" s="28">
        <f>[7]Z_1_wyszczególnienie!P22</f>
        <v>19</v>
      </c>
      <c r="Q22" s="29">
        <f t="shared" si="5"/>
        <v>4.4705882352941177E-3</v>
      </c>
      <c r="R22" s="28">
        <f>[7]Z_1_wyszczególnienie!R22</f>
        <v>171</v>
      </c>
      <c r="S22" s="30">
        <f t="shared" si="6"/>
        <v>4.0235294117647057E-2</v>
      </c>
    </row>
    <row r="23" spans="1:19" s="20" customFormat="1" ht="21" customHeight="1">
      <c r="A23" s="18">
        <v>4</v>
      </c>
      <c r="B23" s="19" t="s">
        <v>27</v>
      </c>
      <c r="C23" s="28">
        <f>[7]Z_1_wyszczególnienie!C23</f>
        <v>2900</v>
      </c>
      <c r="D23" s="28">
        <f>[7]Z_1_wyszczególnienie!D23</f>
        <v>989</v>
      </c>
      <c r="E23" s="29">
        <f t="shared" si="7"/>
        <v>0.34103448275862069</v>
      </c>
      <c r="F23" s="28">
        <f>[7]Z_1_wyszczególnienie!F23</f>
        <v>506</v>
      </c>
      <c r="G23" s="29">
        <f t="shared" si="0"/>
        <v>0.17448275862068965</v>
      </c>
      <c r="H23" s="28">
        <f>[7]Z_1_wyszczególnienie!H23</f>
        <v>2179</v>
      </c>
      <c r="I23" s="29">
        <f t="shared" si="1"/>
        <v>0.75137931034482763</v>
      </c>
      <c r="J23" s="28">
        <f>[7]Z_1_wyszczególnienie!J23</f>
        <v>741</v>
      </c>
      <c r="K23" s="29">
        <f t="shared" si="2"/>
        <v>0.25551724137931037</v>
      </c>
      <c r="L23" s="28">
        <f>[7]Z_1_wyszczególnienie!L23</f>
        <v>0</v>
      </c>
      <c r="M23" s="29">
        <f t="shared" si="3"/>
        <v>0</v>
      </c>
      <c r="N23" s="28">
        <f>[7]Z_1_wyszczególnienie!N23</f>
        <v>598</v>
      </c>
      <c r="O23" s="29">
        <f t="shared" si="4"/>
        <v>0.20620689655172414</v>
      </c>
      <c r="P23" s="28">
        <f>[7]Z_1_wyszczególnienie!P23</f>
        <v>2</v>
      </c>
      <c r="Q23" s="29">
        <f t="shared" si="5"/>
        <v>6.8965517241379305E-4</v>
      </c>
      <c r="R23" s="28">
        <f>[7]Z_1_wyszczególnienie!R23</f>
        <v>166</v>
      </c>
      <c r="S23" s="30">
        <f t="shared" si="6"/>
        <v>5.7241379310344828E-2</v>
      </c>
    </row>
    <row r="24" spans="1:19" s="17" customFormat="1" ht="21" customHeight="1">
      <c r="A24" s="702" t="s">
        <v>93</v>
      </c>
      <c r="B24" s="703"/>
      <c r="C24" s="72">
        <f>SUM(C25:C32)</f>
        <v>34811</v>
      </c>
      <c r="D24" s="72">
        <f>SUM(D25:D32)</f>
        <v>9905</v>
      </c>
      <c r="E24" s="73">
        <f>D24/C24</f>
        <v>0.28453649708425499</v>
      </c>
      <c r="F24" s="72">
        <f>SUM(F25:F32)</f>
        <v>4649</v>
      </c>
      <c r="G24" s="73">
        <f t="shared" si="0"/>
        <v>0.13354974002470482</v>
      </c>
      <c r="H24" s="72">
        <f>SUM(H25:H32)</f>
        <v>25486</v>
      </c>
      <c r="I24" s="73">
        <f t="shared" si="1"/>
        <v>0.73212490304788713</v>
      </c>
      <c r="J24" s="72">
        <f>SUM(J25:J32)</f>
        <v>10918</v>
      </c>
      <c r="K24" s="73">
        <f t="shared" si="2"/>
        <v>0.31363649421159978</v>
      </c>
      <c r="L24" s="72">
        <f>SUM(L25:L32)</f>
        <v>467</v>
      </c>
      <c r="M24" s="73">
        <f t="shared" si="3"/>
        <v>1.3415299761569618E-2</v>
      </c>
      <c r="N24" s="72">
        <f>SUM(N25,N26,N27,N28,N29,N30,N31,N32)</f>
        <v>6288</v>
      </c>
      <c r="O24" s="73">
        <f t="shared" si="4"/>
        <v>0.18063255867398237</v>
      </c>
      <c r="P24" s="72">
        <f>SUM(P25,P26,P27,P28,P29,P30,P31,P32)</f>
        <v>34</v>
      </c>
      <c r="Q24" s="73">
        <f t="shared" si="5"/>
        <v>9.7670276636695305E-4</v>
      </c>
      <c r="R24" s="72">
        <f>SUM(R25:R32)</f>
        <v>1809</v>
      </c>
      <c r="S24" s="74">
        <f t="shared" si="6"/>
        <v>5.1966332481112293E-2</v>
      </c>
    </row>
    <row r="25" spans="1:19" s="20" customFormat="1" ht="21" customHeight="1">
      <c r="A25" s="18">
        <v>1</v>
      </c>
      <c r="B25" s="19" t="s">
        <v>28</v>
      </c>
      <c r="C25" s="28">
        <f>[7]Z_1_wyszczególnienie!C25</f>
        <v>1020</v>
      </c>
      <c r="D25" s="28">
        <f>[7]Z_1_wyszczególnienie!D25</f>
        <v>336</v>
      </c>
      <c r="E25" s="29">
        <f>D25/C25</f>
        <v>0.32941176470588235</v>
      </c>
      <c r="F25" s="28">
        <f>[7]Z_1_wyszczególnienie!F25</f>
        <v>164</v>
      </c>
      <c r="G25" s="29">
        <f t="shared" si="0"/>
        <v>0.16078431372549021</v>
      </c>
      <c r="H25" s="28">
        <f>[7]Z_1_wyszczególnienie!H25</f>
        <v>715</v>
      </c>
      <c r="I25" s="29">
        <f t="shared" si="1"/>
        <v>0.7009803921568627</v>
      </c>
      <c r="J25" s="28">
        <f>[7]Z_1_wyszczególnienie!J25</f>
        <v>374</v>
      </c>
      <c r="K25" s="29">
        <f t="shared" si="2"/>
        <v>0.36666666666666664</v>
      </c>
      <c r="L25" s="28">
        <f>[7]Z_1_wyszczególnienie!L25</f>
        <v>0</v>
      </c>
      <c r="M25" s="29">
        <f t="shared" si="3"/>
        <v>0</v>
      </c>
      <c r="N25" s="28">
        <f>[7]Z_1_wyszczególnienie!N25</f>
        <v>139</v>
      </c>
      <c r="O25" s="29">
        <f t="shared" si="4"/>
        <v>0.13627450980392156</v>
      </c>
      <c r="P25" s="28">
        <f>[7]Z_1_wyszczególnienie!P25</f>
        <v>0</v>
      </c>
      <c r="Q25" s="29">
        <f t="shared" si="5"/>
        <v>0</v>
      </c>
      <c r="R25" s="28">
        <f>[7]Z_1_wyszczególnienie!R25</f>
        <v>27</v>
      </c>
      <c r="S25" s="30">
        <f t="shared" si="6"/>
        <v>2.6470588235294117E-2</v>
      </c>
    </row>
    <row r="26" spans="1:19" s="20" customFormat="1" ht="21" customHeight="1">
      <c r="A26" s="18">
        <v>2</v>
      </c>
      <c r="B26" s="19" t="s">
        <v>29</v>
      </c>
      <c r="C26" s="28">
        <f>[7]Z_1_wyszczególnienie!C26</f>
        <v>2511</v>
      </c>
      <c r="D26" s="28">
        <f>[7]Z_1_wyszczególnienie!D26</f>
        <v>740</v>
      </c>
      <c r="E26" s="29">
        <f t="shared" ref="E26:E55" si="8">D26/C26</f>
        <v>0.2947033054559936</v>
      </c>
      <c r="F26" s="28">
        <f>[7]Z_1_wyszczególnienie!F26</f>
        <v>349</v>
      </c>
      <c r="G26" s="29">
        <f t="shared" si="0"/>
        <v>0.13898845081640782</v>
      </c>
      <c r="H26" s="28">
        <f>[7]Z_1_wyszczególnienie!H26</f>
        <v>1853</v>
      </c>
      <c r="I26" s="29">
        <f t="shared" si="1"/>
        <v>0.73795300677021103</v>
      </c>
      <c r="J26" s="28">
        <f>[7]Z_1_wyszczególnienie!J26</f>
        <v>797</v>
      </c>
      <c r="K26" s="29">
        <f t="shared" si="2"/>
        <v>0.31740342493030665</v>
      </c>
      <c r="L26" s="28">
        <f>[7]Z_1_wyszczególnienie!L26</f>
        <v>0</v>
      </c>
      <c r="M26" s="29">
        <f t="shared" si="3"/>
        <v>0</v>
      </c>
      <c r="N26" s="28">
        <f>[7]Z_1_wyszczególnienie!N26</f>
        <v>529</v>
      </c>
      <c r="O26" s="29">
        <f t="shared" si="4"/>
        <v>0.21067303863002787</v>
      </c>
      <c r="P26" s="28">
        <f>[7]Z_1_wyszczególnienie!P26</f>
        <v>9</v>
      </c>
      <c r="Q26" s="29">
        <f t="shared" si="5"/>
        <v>3.5842293906810036E-3</v>
      </c>
      <c r="R26" s="28">
        <f>[7]Z_1_wyszczególnienie!R26</f>
        <v>87</v>
      </c>
      <c r="S26" s="30">
        <f t="shared" si="6"/>
        <v>3.4647550776583033E-2</v>
      </c>
    </row>
    <row r="27" spans="1:19" s="20" customFormat="1" ht="21" customHeight="1">
      <c r="A27" s="18">
        <v>3</v>
      </c>
      <c r="B27" s="19" t="s">
        <v>30</v>
      </c>
      <c r="C27" s="28">
        <f>[7]Z_1_wyszczególnienie!C27</f>
        <v>1587</v>
      </c>
      <c r="D27" s="28">
        <f>[7]Z_1_wyszczególnienie!D27</f>
        <v>611</v>
      </c>
      <c r="E27" s="29">
        <f t="shared" si="8"/>
        <v>0.38500315059861373</v>
      </c>
      <c r="F27" s="28">
        <f>[7]Z_1_wyszczególnienie!F27</f>
        <v>308</v>
      </c>
      <c r="G27" s="29">
        <f t="shared" si="0"/>
        <v>0.19407687460617518</v>
      </c>
      <c r="H27" s="28">
        <f>[7]Z_1_wyszczególnienie!H27</f>
        <v>1132</v>
      </c>
      <c r="I27" s="29">
        <f t="shared" si="1"/>
        <v>0.7132955261499685</v>
      </c>
      <c r="J27" s="28">
        <f>[7]Z_1_wyszczególnienie!J27</f>
        <v>400</v>
      </c>
      <c r="K27" s="29">
        <f t="shared" si="2"/>
        <v>0.25204788909892878</v>
      </c>
      <c r="L27" s="28">
        <f>[7]Z_1_wyszczególnienie!L27</f>
        <v>231</v>
      </c>
      <c r="M27" s="29">
        <f t="shared" si="3"/>
        <v>0.14555765595463138</v>
      </c>
      <c r="N27" s="28">
        <f>[7]Z_1_wyszczególnienie!N27</f>
        <v>297</v>
      </c>
      <c r="O27" s="29">
        <f t="shared" si="4"/>
        <v>0.18714555765595464</v>
      </c>
      <c r="P27" s="28">
        <f>[7]Z_1_wyszczególnienie!P27</f>
        <v>2</v>
      </c>
      <c r="Q27" s="29">
        <f t="shared" si="5"/>
        <v>1.260239445494644E-3</v>
      </c>
      <c r="R27" s="28">
        <f>[7]Z_1_wyszczególnienie!R27</f>
        <v>95</v>
      </c>
      <c r="S27" s="30">
        <f t="shared" si="6"/>
        <v>5.9861373660995587E-2</v>
      </c>
    </row>
    <row r="28" spans="1:19" s="20" customFormat="1" ht="21" customHeight="1">
      <c r="A28" s="18">
        <v>4</v>
      </c>
      <c r="B28" s="19" t="s">
        <v>113</v>
      </c>
      <c r="C28" s="28">
        <f>[7]Z_1_wyszczególnienie!C28</f>
        <v>3423</v>
      </c>
      <c r="D28" s="28">
        <f>[7]Z_1_wyszczególnienie!D28</f>
        <v>1128</v>
      </c>
      <c r="E28" s="29">
        <f t="shared" si="8"/>
        <v>0.32953549517966696</v>
      </c>
      <c r="F28" s="28">
        <f>[7]Z_1_wyszczególnienie!F28</f>
        <v>585</v>
      </c>
      <c r="G28" s="29">
        <f t="shared" si="0"/>
        <v>0.17090271691498685</v>
      </c>
      <c r="H28" s="28">
        <f>[7]Z_1_wyszczególnienie!H28</f>
        <v>2578</v>
      </c>
      <c r="I28" s="29">
        <f t="shared" si="1"/>
        <v>0.75314052001168563</v>
      </c>
      <c r="J28" s="28">
        <f>[7]Z_1_wyszczególnienie!J28</f>
        <v>995</v>
      </c>
      <c r="K28" s="29">
        <f t="shared" si="2"/>
        <v>0.29068068945369557</v>
      </c>
      <c r="L28" s="28">
        <f>[7]Z_1_wyszczególnienie!L28</f>
        <v>48</v>
      </c>
      <c r="M28" s="29">
        <f t="shared" si="3"/>
        <v>1.4022787028921999E-2</v>
      </c>
      <c r="N28" s="28">
        <f>[7]Z_1_wyszczególnienie!N28</f>
        <v>527</v>
      </c>
      <c r="O28" s="29">
        <f t="shared" si="4"/>
        <v>0.15395851592170612</v>
      </c>
      <c r="P28" s="28">
        <f>[7]Z_1_wyszczególnienie!P28</f>
        <v>0</v>
      </c>
      <c r="Q28" s="29">
        <f t="shared" si="5"/>
        <v>0</v>
      </c>
      <c r="R28" s="28">
        <f>[7]Z_1_wyszczególnienie!R28</f>
        <v>70</v>
      </c>
      <c r="S28" s="30">
        <f t="shared" si="6"/>
        <v>2.0449897750511249E-2</v>
      </c>
    </row>
    <row r="29" spans="1:19" s="38" customFormat="1" ht="21" customHeight="1">
      <c r="A29" s="35">
        <v>5</v>
      </c>
      <c r="B29" s="21" t="s">
        <v>115</v>
      </c>
      <c r="C29" s="28">
        <f>[7]Z_1_wyszczególnienie!C29</f>
        <v>11937</v>
      </c>
      <c r="D29" s="28">
        <f>[7]Z_1_wyszczególnienie!D29</f>
        <v>2622</v>
      </c>
      <c r="E29" s="36">
        <f t="shared" si="8"/>
        <v>0.21965317919075145</v>
      </c>
      <c r="F29" s="28">
        <f>[7]Z_1_wyszczególnienie!F29</f>
        <v>1107</v>
      </c>
      <c r="G29" s="36">
        <f t="shared" si="0"/>
        <v>9.2736868559939678E-2</v>
      </c>
      <c r="H29" s="28">
        <f>[7]Z_1_wyszczególnienie!H29</f>
        <v>8790</v>
      </c>
      <c r="I29" s="36">
        <f t="shared" si="1"/>
        <v>0.73636592108569987</v>
      </c>
      <c r="J29" s="28">
        <f>[7]Z_1_wyszczególnienie!J29</f>
        <v>4240</v>
      </c>
      <c r="K29" s="36">
        <f t="shared" si="2"/>
        <v>0.35519812348161178</v>
      </c>
      <c r="L29" s="28">
        <f>[7]Z_1_wyszczególnienie!L29</f>
        <v>25</v>
      </c>
      <c r="M29" s="36">
        <f t="shared" si="3"/>
        <v>2.0943285582642203E-3</v>
      </c>
      <c r="N29" s="28">
        <f>[7]Z_1_wyszczególnienie!N29</f>
        <v>2133</v>
      </c>
      <c r="O29" s="36">
        <f t="shared" si="4"/>
        <v>0.17868811259110329</v>
      </c>
      <c r="P29" s="28">
        <f>[7]Z_1_wyszczególnienie!P29</f>
        <v>5</v>
      </c>
      <c r="Q29" s="36">
        <f t="shared" si="5"/>
        <v>4.1886571165284411E-4</v>
      </c>
      <c r="R29" s="28">
        <f>[7]Z_1_wyszczególnienie!R29</f>
        <v>991</v>
      </c>
      <c r="S29" s="37">
        <f t="shared" si="6"/>
        <v>8.30191840495937E-2</v>
      </c>
    </row>
    <row r="30" spans="1:19" ht="21" customHeight="1">
      <c r="A30" s="18">
        <v>6</v>
      </c>
      <c r="B30" s="19" t="s">
        <v>31</v>
      </c>
      <c r="C30" s="28">
        <f>[7]Z_1_wyszczególnienie!C30</f>
        <v>9507</v>
      </c>
      <c r="D30" s="28">
        <f>[7]Z_1_wyszczególnienie!D30</f>
        <v>2971</v>
      </c>
      <c r="E30" s="29">
        <f t="shared" si="8"/>
        <v>0.3125065741032923</v>
      </c>
      <c r="F30" s="28">
        <f>[7]Z_1_wyszczególnienie!F30</f>
        <v>1386</v>
      </c>
      <c r="G30" s="29">
        <f t="shared" si="0"/>
        <v>0.14578731461028716</v>
      </c>
      <c r="H30" s="28">
        <f>[7]Z_1_wyszczególnienie!H30</f>
        <v>6904</v>
      </c>
      <c r="I30" s="29">
        <f t="shared" si="1"/>
        <v>0.72620174608183441</v>
      </c>
      <c r="J30" s="28">
        <f>[7]Z_1_wyszczególnienie!J30</f>
        <v>2718</v>
      </c>
      <c r="K30" s="29">
        <f t="shared" si="2"/>
        <v>0.28589460397601768</v>
      </c>
      <c r="L30" s="28">
        <f>[7]Z_1_wyszczególnienie!L30</f>
        <v>3</v>
      </c>
      <c r="M30" s="29">
        <f t="shared" si="3"/>
        <v>3.155569580309246E-4</v>
      </c>
      <c r="N30" s="28">
        <f>[7]Z_1_wyszczególnienie!N30</f>
        <v>1812</v>
      </c>
      <c r="O30" s="29">
        <f t="shared" si="4"/>
        <v>0.19059640265067845</v>
      </c>
      <c r="P30" s="28">
        <f>[7]Z_1_wyszczególnienie!P30</f>
        <v>10</v>
      </c>
      <c r="Q30" s="29">
        <f t="shared" si="5"/>
        <v>1.0518565267697486E-3</v>
      </c>
      <c r="R30" s="28">
        <f>[7]Z_1_wyszczególnienie!R30</f>
        <v>357</v>
      </c>
      <c r="S30" s="30">
        <f t="shared" si="6"/>
        <v>3.7551278005680026E-2</v>
      </c>
    </row>
    <row r="31" spans="1:19" s="20" customFormat="1" ht="21" customHeight="1">
      <c r="A31" s="18">
        <v>7</v>
      </c>
      <c r="B31" s="19" t="s">
        <v>32</v>
      </c>
      <c r="C31" s="28">
        <f>[7]Z_1_wyszczególnienie!C31</f>
        <v>3286</v>
      </c>
      <c r="D31" s="28">
        <f>[7]Z_1_wyszczególnienie!D31</f>
        <v>928</v>
      </c>
      <c r="E31" s="29">
        <f t="shared" si="8"/>
        <v>0.2824102251978089</v>
      </c>
      <c r="F31" s="28">
        <f>[7]Z_1_wyszczególnienie!F31</f>
        <v>451</v>
      </c>
      <c r="G31" s="29">
        <f t="shared" si="0"/>
        <v>0.13724893487522824</v>
      </c>
      <c r="H31" s="28">
        <f>[7]Z_1_wyszczególnienie!H31</f>
        <v>2472</v>
      </c>
      <c r="I31" s="29">
        <f t="shared" si="1"/>
        <v>0.75228241022519782</v>
      </c>
      <c r="J31" s="28">
        <f>[7]Z_1_wyszczególnienie!J31</f>
        <v>971</v>
      </c>
      <c r="K31" s="29">
        <f t="shared" si="2"/>
        <v>0.29549604382227634</v>
      </c>
      <c r="L31" s="28">
        <f>[7]Z_1_wyszczególnienie!L31</f>
        <v>2</v>
      </c>
      <c r="M31" s="29">
        <f t="shared" si="3"/>
        <v>6.0864272671941571E-4</v>
      </c>
      <c r="N31" s="28">
        <f>[7]Z_1_wyszczególnienie!N31</f>
        <v>565</v>
      </c>
      <c r="O31" s="29">
        <f t="shared" si="4"/>
        <v>0.17194157029823492</v>
      </c>
      <c r="P31" s="28">
        <f>[7]Z_1_wyszczególnienie!P31</f>
        <v>2</v>
      </c>
      <c r="Q31" s="29">
        <f t="shared" si="5"/>
        <v>6.0864272671941571E-4</v>
      </c>
      <c r="R31" s="28">
        <f>[7]Z_1_wyszczególnienie!R31</f>
        <v>139</v>
      </c>
      <c r="S31" s="30">
        <f t="shared" si="6"/>
        <v>4.2300669506999393E-2</v>
      </c>
    </row>
    <row r="32" spans="1:19" s="20" customFormat="1" ht="21" customHeight="1">
      <c r="A32" s="18">
        <v>8</v>
      </c>
      <c r="B32" s="19" t="s">
        <v>33</v>
      </c>
      <c r="C32" s="28">
        <f>[7]Z_1_wyszczególnienie!C32</f>
        <v>1540</v>
      </c>
      <c r="D32" s="28">
        <f>[7]Z_1_wyszczególnienie!D32</f>
        <v>569</v>
      </c>
      <c r="E32" s="29">
        <f t="shared" si="8"/>
        <v>0.36948051948051946</v>
      </c>
      <c r="F32" s="28">
        <f>[7]Z_1_wyszczególnienie!F32</f>
        <v>299</v>
      </c>
      <c r="G32" s="29">
        <f t="shared" si="0"/>
        <v>0.19415584415584416</v>
      </c>
      <c r="H32" s="28">
        <f>[7]Z_1_wyszczególnienie!H32</f>
        <v>1042</v>
      </c>
      <c r="I32" s="29">
        <f t="shared" si="1"/>
        <v>0.67662337662337657</v>
      </c>
      <c r="J32" s="28">
        <f>[7]Z_1_wyszczególnienie!J32</f>
        <v>423</v>
      </c>
      <c r="K32" s="29">
        <f t="shared" si="2"/>
        <v>0.27467532467532468</v>
      </c>
      <c r="L32" s="28">
        <f>[7]Z_1_wyszczególnienie!L32</f>
        <v>158</v>
      </c>
      <c r="M32" s="29">
        <f t="shared" si="3"/>
        <v>0.1025974025974026</v>
      </c>
      <c r="N32" s="28">
        <f>[7]Z_1_wyszczególnienie!N32</f>
        <v>286</v>
      </c>
      <c r="O32" s="29">
        <f t="shared" si="4"/>
        <v>0.18571428571428572</v>
      </c>
      <c r="P32" s="28">
        <f>[7]Z_1_wyszczególnienie!P32</f>
        <v>6</v>
      </c>
      <c r="Q32" s="29">
        <f t="shared" si="5"/>
        <v>3.8961038961038961E-3</v>
      </c>
      <c r="R32" s="28">
        <f>[7]Z_1_wyszczególnienie!R32</f>
        <v>43</v>
      </c>
      <c r="S32" s="30">
        <f t="shared" si="6"/>
        <v>2.7922077922077921E-2</v>
      </c>
    </row>
    <row r="33" spans="1:19" s="17" customFormat="1" ht="21" customHeight="1">
      <c r="A33" s="702" t="s">
        <v>5</v>
      </c>
      <c r="B33" s="703"/>
      <c r="C33" s="72">
        <f>SUM(C34:C37)</f>
        <v>6091</v>
      </c>
      <c r="D33" s="72">
        <f>SUM(D34:D37)</f>
        <v>2207</v>
      </c>
      <c r="E33" s="73">
        <f t="shared" si="8"/>
        <v>0.36233787555409619</v>
      </c>
      <c r="F33" s="72">
        <f>SUM(F34:F37)</f>
        <v>1042</v>
      </c>
      <c r="G33" s="73">
        <f t="shared" si="0"/>
        <v>0.17107207355114104</v>
      </c>
      <c r="H33" s="72">
        <f>SUM(H34:H37)</f>
        <v>3843</v>
      </c>
      <c r="I33" s="73">
        <f t="shared" si="1"/>
        <v>0.63093088162863242</v>
      </c>
      <c r="J33" s="72">
        <f>SUM(J34:J37)</f>
        <v>1735</v>
      </c>
      <c r="K33" s="73">
        <f t="shared" si="2"/>
        <v>0.28484649482843538</v>
      </c>
      <c r="L33" s="72">
        <f>SUM(L34:L37)</f>
        <v>106</v>
      </c>
      <c r="M33" s="73">
        <f t="shared" si="3"/>
        <v>1.7402725332457725E-2</v>
      </c>
      <c r="N33" s="72">
        <f>SUM(N34,N35,N36,N37)</f>
        <v>1604</v>
      </c>
      <c r="O33" s="73">
        <f t="shared" si="4"/>
        <v>0.26333935314398293</v>
      </c>
      <c r="P33" s="72">
        <f>SUM(P34,P35,P36,P37)</f>
        <v>34</v>
      </c>
      <c r="Q33" s="73">
        <f t="shared" si="5"/>
        <v>5.5820062387128546E-3</v>
      </c>
      <c r="R33" s="72">
        <f>SUM(R34:R37)</f>
        <v>467</v>
      </c>
      <c r="S33" s="74">
        <f t="shared" si="6"/>
        <v>7.667049745526186E-2</v>
      </c>
    </row>
    <row r="34" spans="1:19" s="20" customFormat="1" ht="21" customHeight="1">
      <c r="A34" s="18">
        <v>1</v>
      </c>
      <c r="B34" s="19" t="s">
        <v>121</v>
      </c>
      <c r="C34" s="28">
        <f>[7]Z_1_wyszczególnienie!C34</f>
        <v>908</v>
      </c>
      <c r="D34" s="28">
        <f>[7]Z_1_wyszczególnienie!D34</f>
        <v>353</v>
      </c>
      <c r="E34" s="29">
        <f t="shared" si="8"/>
        <v>0.38876651982378857</v>
      </c>
      <c r="F34" s="28">
        <f>[7]Z_1_wyszczególnienie!F34</f>
        <v>169</v>
      </c>
      <c r="G34" s="29">
        <f t="shared" si="0"/>
        <v>0.18612334801762115</v>
      </c>
      <c r="H34" s="28">
        <f>[7]Z_1_wyszczególnienie!H34</f>
        <v>621</v>
      </c>
      <c r="I34" s="29">
        <f t="shared" si="1"/>
        <v>0.68392070484581502</v>
      </c>
      <c r="J34" s="28">
        <f>[7]Z_1_wyszczególnienie!J34</f>
        <v>224</v>
      </c>
      <c r="K34" s="29">
        <f t="shared" si="2"/>
        <v>0.24669603524229075</v>
      </c>
      <c r="L34" s="28">
        <f>[7]Z_1_wyszczególnienie!L34</f>
        <v>95</v>
      </c>
      <c r="M34" s="29">
        <f t="shared" si="3"/>
        <v>0.10462555066079295</v>
      </c>
      <c r="N34" s="28">
        <f>[7]Z_1_wyszczególnienie!N34</f>
        <v>257</v>
      </c>
      <c r="O34" s="29">
        <f t="shared" si="4"/>
        <v>0.28303964757709249</v>
      </c>
      <c r="P34" s="28">
        <f>[7]Z_1_wyszczególnienie!P34</f>
        <v>1</v>
      </c>
      <c r="Q34" s="29">
        <f t="shared" si="5"/>
        <v>1.1013215859030838E-3</v>
      </c>
      <c r="R34" s="28">
        <f>[7]Z_1_wyszczególnienie!R34</f>
        <v>50</v>
      </c>
      <c r="S34" s="30">
        <f t="shared" si="6"/>
        <v>5.5066079295154183E-2</v>
      </c>
    </row>
    <row r="35" spans="1:19" s="38" customFormat="1" ht="21" customHeight="1">
      <c r="A35" s="35">
        <v>2</v>
      </c>
      <c r="B35" s="21" t="s">
        <v>123</v>
      </c>
      <c r="C35" s="28">
        <f>[7]Z_1_wyszczególnienie!C35</f>
        <v>1921</v>
      </c>
      <c r="D35" s="28">
        <f>[7]Z_1_wyszczególnienie!D35</f>
        <v>541</v>
      </c>
      <c r="E35" s="36">
        <f t="shared" si="8"/>
        <v>0.28162415408641334</v>
      </c>
      <c r="F35" s="28">
        <f>[7]Z_1_wyszczególnienie!F35</f>
        <v>213</v>
      </c>
      <c r="G35" s="36">
        <f t="shared" si="0"/>
        <v>0.11087975013014055</v>
      </c>
      <c r="H35" s="28">
        <f>[7]Z_1_wyszczególnienie!H35</f>
        <v>1220</v>
      </c>
      <c r="I35" s="36">
        <f t="shared" si="1"/>
        <v>0.63508589276418537</v>
      </c>
      <c r="J35" s="28">
        <f>[7]Z_1_wyszczególnienie!J35</f>
        <v>651</v>
      </c>
      <c r="K35" s="36">
        <f t="shared" si="2"/>
        <v>0.33888599687662674</v>
      </c>
      <c r="L35" s="28">
        <f>[7]Z_1_wyszczególnienie!L35</f>
        <v>10</v>
      </c>
      <c r="M35" s="36">
        <f t="shared" si="3"/>
        <v>5.2056220718375845E-3</v>
      </c>
      <c r="N35" s="28">
        <f>[7]Z_1_wyszczególnienie!N35</f>
        <v>490</v>
      </c>
      <c r="O35" s="36">
        <f t="shared" si="4"/>
        <v>0.25507548152004167</v>
      </c>
      <c r="P35" s="28">
        <f>[7]Z_1_wyszczególnienie!P35</f>
        <v>14</v>
      </c>
      <c r="Q35" s="36">
        <f t="shared" si="5"/>
        <v>7.2878709005726183E-3</v>
      </c>
      <c r="R35" s="28">
        <f>[7]Z_1_wyszczególnienie!R35</f>
        <v>188</v>
      </c>
      <c r="S35" s="37">
        <f t="shared" si="6"/>
        <v>9.7865694950546589E-2</v>
      </c>
    </row>
    <row r="36" spans="1:19" ht="21" customHeight="1">
      <c r="A36" s="18">
        <v>3</v>
      </c>
      <c r="B36" s="19" t="s">
        <v>34</v>
      </c>
      <c r="C36" s="28">
        <f>[7]Z_1_wyszczególnienie!C36</f>
        <v>1867</v>
      </c>
      <c r="D36" s="28">
        <f>[7]Z_1_wyszczególnienie!D36</f>
        <v>725</v>
      </c>
      <c r="E36" s="29">
        <f t="shared" si="8"/>
        <v>0.38832351365827533</v>
      </c>
      <c r="F36" s="28">
        <f>[7]Z_1_wyszczególnienie!F36</f>
        <v>342</v>
      </c>
      <c r="G36" s="29">
        <f t="shared" si="0"/>
        <v>0.18318157471880023</v>
      </c>
      <c r="H36" s="28">
        <f>[7]Z_1_wyszczególnienie!H36</f>
        <v>1108</v>
      </c>
      <c r="I36" s="29">
        <f t="shared" si="1"/>
        <v>0.59346545259775041</v>
      </c>
      <c r="J36" s="28">
        <f>[7]Z_1_wyszczególnienie!J36</f>
        <v>484</v>
      </c>
      <c r="K36" s="29">
        <f t="shared" si="2"/>
        <v>0.2592394215318693</v>
      </c>
      <c r="L36" s="28">
        <f>[7]Z_1_wyszczególnienie!L36</f>
        <v>1</v>
      </c>
      <c r="M36" s="29">
        <f t="shared" si="3"/>
        <v>5.3561863952865559E-4</v>
      </c>
      <c r="N36" s="28">
        <f>[7]Z_1_wyszczególnienie!N36</f>
        <v>519</v>
      </c>
      <c r="O36" s="29">
        <f t="shared" si="4"/>
        <v>0.27798607391537228</v>
      </c>
      <c r="P36" s="28">
        <f>[7]Z_1_wyszczególnienie!P36</f>
        <v>11</v>
      </c>
      <c r="Q36" s="29">
        <f t="shared" si="5"/>
        <v>5.8918050348152114E-3</v>
      </c>
      <c r="R36" s="28">
        <f>[7]Z_1_wyszczególnienie!R36</f>
        <v>149</v>
      </c>
      <c r="S36" s="30">
        <f t="shared" si="6"/>
        <v>7.9807177289769687E-2</v>
      </c>
    </row>
    <row r="37" spans="1:19" s="20" customFormat="1" ht="21" customHeight="1">
      <c r="A37" s="18">
        <v>4</v>
      </c>
      <c r="B37" s="19" t="s">
        <v>35</v>
      </c>
      <c r="C37" s="28">
        <f>[7]Z_1_wyszczególnienie!C37</f>
        <v>1395</v>
      </c>
      <c r="D37" s="28">
        <f>[7]Z_1_wyszczególnienie!D37</f>
        <v>588</v>
      </c>
      <c r="E37" s="29">
        <f t="shared" si="8"/>
        <v>0.42150537634408602</v>
      </c>
      <c r="F37" s="28">
        <f>[7]Z_1_wyszczególnienie!F37</f>
        <v>318</v>
      </c>
      <c r="G37" s="29">
        <f t="shared" si="0"/>
        <v>0.22795698924731184</v>
      </c>
      <c r="H37" s="28">
        <f>[7]Z_1_wyszczególnienie!H37</f>
        <v>894</v>
      </c>
      <c r="I37" s="29">
        <f t="shared" si="1"/>
        <v>0.64086021505376345</v>
      </c>
      <c r="J37" s="28">
        <f>[7]Z_1_wyszczególnienie!J37</f>
        <v>376</v>
      </c>
      <c r="K37" s="29">
        <f t="shared" si="2"/>
        <v>0.26953405017921145</v>
      </c>
      <c r="L37" s="28">
        <f>[7]Z_1_wyszczególnienie!L37</f>
        <v>0</v>
      </c>
      <c r="M37" s="29">
        <f t="shared" si="3"/>
        <v>0</v>
      </c>
      <c r="N37" s="28">
        <f>[7]Z_1_wyszczególnienie!N37</f>
        <v>338</v>
      </c>
      <c r="O37" s="29">
        <f t="shared" si="4"/>
        <v>0.24229390681003585</v>
      </c>
      <c r="P37" s="28">
        <f>[7]Z_1_wyszczególnienie!P37</f>
        <v>8</v>
      </c>
      <c r="Q37" s="29">
        <f t="shared" si="5"/>
        <v>5.7347670250896057E-3</v>
      </c>
      <c r="R37" s="28">
        <f>[7]Z_1_wyszczególnienie!R37</f>
        <v>80</v>
      </c>
      <c r="S37" s="30">
        <f t="shared" si="6"/>
        <v>5.7347670250896057E-2</v>
      </c>
    </row>
    <row r="38" spans="1:19" s="17" customFormat="1" ht="21" customHeight="1">
      <c r="A38" s="702" t="s">
        <v>52</v>
      </c>
      <c r="B38" s="703"/>
      <c r="C38" s="72">
        <f>SUM(C39:C55)</f>
        <v>65039</v>
      </c>
      <c r="D38" s="72">
        <f>SUM(D39:D55)</f>
        <v>15353</v>
      </c>
      <c r="E38" s="73">
        <f t="shared" si="8"/>
        <v>0.2360583649810114</v>
      </c>
      <c r="F38" s="72">
        <f>SUM(F39:F55)</f>
        <v>7051</v>
      </c>
      <c r="G38" s="73">
        <f t="shared" si="0"/>
        <v>0.10841187595135227</v>
      </c>
      <c r="H38" s="72">
        <f>SUM(H39:H55)</f>
        <v>42637</v>
      </c>
      <c r="I38" s="73">
        <f t="shared" si="1"/>
        <v>0.65556050984793734</v>
      </c>
      <c r="J38" s="72">
        <f>SUM(J39:J55)</f>
        <v>26576</v>
      </c>
      <c r="K38" s="73">
        <f t="shared" si="2"/>
        <v>0.40861636864035422</v>
      </c>
      <c r="L38" s="72">
        <f>SUM(L39:L55)</f>
        <v>744</v>
      </c>
      <c r="M38" s="73">
        <f t="shared" si="3"/>
        <v>1.1439290271990652E-2</v>
      </c>
      <c r="N38" s="72">
        <f>SUM(N39,N40,N41,N42,N43,N44,N45,N46,N47,N48,N49,N50,N51,N52,N53,N54,N55)</f>
        <v>11946</v>
      </c>
      <c r="O38" s="73">
        <f t="shared" si="4"/>
        <v>0.18367441073817248</v>
      </c>
      <c r="P38" s="72">
        <f>SUM(P39,P40,P41,P42,P43,P44,P45,P46,P47,P48,P49,P50,P51,P52,P53,P54,P55)</f>
        <v>108</v>
      </c>
      <c r="Q38" s="73">
        <f t="shared" si="5"/>
        <v>1.6605421362567076E-3</v>
      </c>
      <c r="R38" s="72">
        <f>SUM(R39:R55)</f>
        <v>3475</v>
      </c>
      <c r="S38" s="74">
        <f t="shared" si="6"/>
        <v>5.342948077307462E-2</v>
      </c>
    </row>
    <row r="39" spans="1:19" s="20" customFormat="1" ht="21" customHeight="1">
      <c r="A39" s="18">
        <v>1</v>
      </c>
      <c r="B39" s="19" t="s">
        <v>36</v>
      </c>
      <c r="C39" s="28">
        <f>[7]Z_1_wyszczególnienie!C39</f>
        <v>3694</v>
      </c>
      <c r="D39" s="28">
        <f>[7]Z_1_wyszczególnienie!D39</f>
        <v>1347</v>
      </c>
      <c r="E39" s="29">
        <f t="shared" si="8"/>
        <v>0.3646453708716838</v>
      </c>
      <c r="F39" s="28">
        <f>[7]Z_1_wyszczególnienie!F39</f>
        <v>692</v>
      </c>
      <c r="G39" s="29">
        <f t="shared" si="0"/>
        <v>0.18733080671358959</v>
      </c>
      <c r="H39" s="28">
        <f>[7]Z_1_wyszczególnienie!H39</f>
        <v>2624</v>
      </c>
      <c r="I39" s="29">
        <f t="shared" si="1"/>
        <v>0.71034109366540332</v>
      </c>
      <c r="J39" s="28">
        <f>[7]Z_1_wyszczególnienie!J39</f>
        <v>1108</v>
      </c>
      <c r="K39" s="29">
        <f t="shared" si="2"/>
        <v>0.29994585814834868</v>
      </c>
      <c r="L39" s="28">
        <f>[7]Z_1_wyszczególnienie!L39</f>
        <v>0</v>
      </c>
      <c r="M39" s="29">
        <f t="shared" si="3"/>
        <v>0</v>
      </c>
      <c r="N39" s="28">
        <f>[7]Z_1_wyszczególnienie!N39</f>
        <v>454</v>
      </c>
      <c r="O39" s="29">
        <f t="shared" si="4"/>
        <v>0.1229020032485111</v>
      </c>
      <c r="P39" s="28">
        <f>[7]Z_1_wyszczególnienie!P39</f>
        <v>1</v>
      </c>
      <c r="Q39" s="29">
        <f t="shared" si="5"/>
        <v>2.7070925825663239E-4</v>
      </c>
      <c r="R39" s="28">
        <f>[7]Z_1_wyszczególnienie!R39</f>
        <v>58</v>
      </c>
      <c r="S39" s="30">
        <f t="shared" si="6"/>
        <v>1.5701136978884679E-2</v>
      </c>
    </row>
    <row r="40" spans="1:19" s="20" customFormat="1" ht="21" customHeight="1">
      <c r="A40" s="18">
        <v>2</v>
      </c>
      <c r="B40" s="19" t="s">
        <v>37</v>
      </c>
      <c r="C40" s="28">
        <f>[7]Z_1_wyszczególnienie!C40</f>
        <v>1050</v>
      </c>
      <c r="D40" s="28">
        <f>[7]Z_1_wyszczególnienie!D40</f>
        <v>282</v>
      </c>
      <c r="E40" s="29">
        <f t="shared" si="8"/>
        <v>0.26857142857142857</v>
      </c>
      <c r="F40" s="28">
        <f>[7]Z_1_wyszczególnienie!F40</f>
        <v>136</v>
      </c>
      <c r="G40" s="29">
        <f t="shared" si="0"/>
        <v>0.12952380952380951</v>
      </c>
      <c r="H40" s="28">
        <f>[7]Z_1_wyszczególnienie!H40</f>
        <v>549</v>
      </c>
      <c r="I40" s="29">
        <f t="shared" si="1"/>
        <v>0.52285714285714291</v>
      </c>
      <c r="J40" s="28">
        <f>[7]Z_1_wyszczególnienie!J40</f>
        <v>436</v>
      </c>
      <c r="K40" s="29">
        <f t="shared" si="2"/>
        <v>0.41523809523809524</v>
      </c>
      <c r="L40" s="28">
        <f>[7]Z_1_wyszczególnienie!L40</f>
        <v>86</v>
      </c>
      <c r="M40" s="29">
        <f t="shared" si="3"/>
        <v>8.1904761904761911E-2</v>
      </c>
      <c r="N40" s="28">
        <f>[7]Z_1_wyszczególnienie!N40</f>
        <v>335</v>
      </c>
      <c r="O40" s="29">
        <f t="shared" si="4"/>
        <v>0.31904761904761902</v>
      </c>
      <c r="P40" s="28">
        <f>[7]Z_1_wyszczególnienie!P40</f>
        <v>13</v>
      </c>
      <c r="Q40" s="29">
        <f t="shared" si="5"/>
        <v>1.2380952380952381E-2</v>
      </c>
      <c r="R40" s="28">
        <f>[7]Z_1_wyszczególnienie!R40</f>
        <v>85</v>
      </c>
      <c r="S40" s="30">
        <f t="shared" si="6"/>
        <v>8.0952380952380956E-2</v>
      </c>
    </row>
    <row r="41" spans="1:19" s="20" customFormat="1" ht="21" customHeight="1">
      <c r="A41" s="18">
        <v>3</v>
      </c>
      <c r="B41" s="19" t="s">
        <v>38</v>
      </c>
      <c r="C41" s="28">
        <f>[7]Z_1_wyszczególnienie!C41</f>
        <v>935</v>
      </c>
      <c r="D41" s="28">
        <f>[7]Z_1_wyszczególnienie!D41</f>
        <v>320</v>
      </c>
      <c r="E41" s="29">
        <f t="shared" si="8"/>
        <v>0.34224598930481281</v>
      </c>
      <c r="F41" s="28">
        <f>[7]Z_1_wyszczególnienie!F41</f>
        <v>183</v>
      </c>
      <c r="G41" s="29">
        <f t="shared" si="0"/>
        <v>0.19572192513368983</v>
      </c>
      <c r="H41" s="28">
        <f>[7]Z_1_wyszczególnienie!H41</f>
        <v>429</v>
      </c>
      <c r="I41" s="29">
        <f t="shared" si="1"/>
        <v>0.45882352941176469</v>
      </c>
      <c r="J41" s="28">
        <f>[7]Z_1_wyszczególnienie!J41</f>
        <v>403</v>
      </c>
      <c r="K41" s="29">
        <f t="shared" si="2"/>
        <v>0.43101604278074868</v>
      </c>
      <c r="L41" s="28">
        <f>[7]Z_1_wyszczególnienie!L41</f>
        <v>74</v>
      </c>
      <c r="M41" s="29">
        <f t="shared" si="3"/>
        <v>7.9144385026737971E-2</v>
      </c>
      <c r="N41" s="28">
        <f>[7]Z_1_wyszczególnienie!N41</f>
        <v>174</v>
      </c>
      <c r="O41" s="29">
        <f t="shared" si="4"/>
        <v>0.18609625668449198</v>
      </c>
      <c r="P41" s="28">
        <f>[7]Z_1_wyszczególnienie!P41</f>
        <v>8</v>
      </c>
      <c r="Q41" s="29">
        <f t="shared" si="5"/>
        <v>8.5561497326203211E-3</v>
      </c>
      <c r="R41" s="28">
        <f>[7]Z_1_wyszczególnienie!R41</f>
        <v>57</v>
      </c>
      <c r="S41" s="30">
        <f t="shared" si="6"/>
        <v>6.0962566844919783E-2</v>
      </c>
    </row>
    <row r="42" spans="1:19" s="20" customFormat="1" ht="21" customHeight="1">
      <c r="A42" s="18">
        <v>4</v>
      </c>
      <c r="B42" s="19" t="s">
        <v>39</v>
      </c>
      <c r="C42" s="28">
        <f>[7]Z_1_wyszczególnienie!C42</f>
        <v>2600</v>
      </c>
      <c r="D42" s="28">
        <f>[7]Z_1_wyszczególnienie!D42</f>
        <v>594</v>
      </c>
      <c r="E42" s="29">
        <f t="shared" si="8"/>
        <v>0.22846153846153847</v>
      </c>
      <c r="F42" s="28">
        <f>[7]Z_1_wyszczególnienie!F42</f>
        <v>276</v>
      </c>
      <c r="G42" s="29">
        <f t="shared" si="0"/>
        <v>0.10615384615384615</v>
      </c>
      <c r="H42" s="28">
        <f>[7]Z_1_wyszczególnienie!H42</f>
        <v>1747</v>
      </c>
      <c r="I42" s="29">
        <f t="shared" si="1"/>
        <v>0.67192307692307696</v>
      </c>
      <c r="J42" s="28">
        <f>[7]Z_1_wyszczególnienie!J42</f>
        <v>987</v>
      </c>
      <c r="K42" s="29">
        <f t="shared" si="2"/>
        <v>0.37961538461538463</v>
      </c>
      <c r="L42" s="28">
        <f>[7]Z_1_wyszczególnienie!L42</f>
        <v>73</v>
      </c>
      <c r="M42" s="29">
        <f t="shared" si="3"/>
        <v>2.8076923076923076E-2</v>
      </c>
      <c r="N42" s="28">
        <f>[7]Z_1_wyszczególnienie!N42</f>
        <v>521</v>
      </c>
      <c r="O42" s="29">
        <f t="shared" si="4"/>
        <v>0.20038461538461538</v>
      </c>
      <c r="P42" s="28">
        <f>[7]Z_1_wyszczególnienie!P42</f>
        <v>9</v>
      </c>
      <c r="Q42" s="29">
        <f t="shared" si="5"/>
        <v>3.4615384615384616E-3</v>
      </c>
      <c r="R42" s="28">
        <f>[7]Z_1_wyszczególnienie!R42</f>
        <v>116</v>
      </c>
      <c r="S42" s="30">
        <f t="shared" si="6"/>
        <v>4.4615384615384612E-2</v>
      </c>
    </row>
    <row r="43" spans="1:19" s="20" customFormat="1" ht="21" customHeight="1">
      <c r="A43" s="18">
        <v>5</v>
      </c>
      <c r="B43" s="19" t="s">
        <v>70</v>
      </c>
      <c r="C43" s="28">
        <f>[7]Z_1_wyszczególnienie!C43</f>
        <v>2445</v>
      </c>
      <c r="D43" s="28">
        <f>[7]Z_1_wyszczególnienie!D43</f>
        <v>664</v>
      </c>
      <c r="E43" s="29">
        <f t="shared" si="8"/>
        <v>0.27157464212678939</v>
      </c>
      <c r="F43" s="28">
        <f>[7]Z_1_wyszczególnienie!F43</f>
        <v>327</v>
      </c>
      <c r="G43" s="29">
        <f t="shared" si="0"/>
        <v>0.13374233128834356</v>
      </c>
      <c r="H43" s="28">
        <f>[7]Z_1_wyszczególnienie!H43</f>
        <v>1391</v>
      </c>
      <c r="I43" s="29">
        <f t="shared" si="1"/>
        <v>0.56891615541922291</v>
      </c>
      <c r="J43" s="28">
        <f>[7]Z_1_wyszczególnienie!J43</f>
        <v>974</v>
      </c>
      <c r="K43" s="29">
        <f t="shared" si="2"/>
        <v>0.39836400817995909</v>
      </c>
      <c r="L43" s="28">
        <f>[7]Z_1_wyszczególnienie!L43</f>
        <v>0</v>
      </c>
      <c r="M43" s="29">
        <f t="shared" si="3"/>
        <v>0</v>
      </c>
      <c r="N43" s="28">
        <f>[7]Z_1_wyszczególnienie!N43</f>
        <v>629</v>
      </c>
      <c r="O43" s="29">
        <f t="shared" si="4"/>
        <v>0.25725971370143147</v>
      </c>
      <c r="P43" s="28">
        <f>[7]Z_1_wyszczególnienie!P43</f>
        <v>9</v>
      </c>
      <c r="Q43" s="29">
        <f t="shared" si="5"/>
        <v>3.6809815950920245E-3</v>
      </c>
      <c r="R43" s="28">
        <f>[7]Z_1_wyszczególnienie!R43</f>
        <v>239</v>
      </c>
      <c r="S43" s="30">
        <f t="shared" si="6"/>
        <v>9.7750511247443758E-2</v>
      </c>
    </row>
    <row r="44" spans="1:19" s="20" customFormat="1" ht="21" customHeight="1">
      <c r="A44" s="18">
        <v>6</v>
      </c>
      <c r="B44" s="19" t="s">
        <v>40</v>
      </c>
      <c r="C44" s="28">
        <f>[7]Z_1_wyszczególnienie!C44</f>
        <v>1992</v>
      </c>
      <c r="D44" s="28">
        <f>[7]Z_1_wyszczególnienie!D44</f>
        <v>526</v>
      </c>
      <c r="E44" s="29">
        <f t="shared" si="8"/>
        <v>0.2640562248995984</v>
      </c>
      <c r="F44" s="28">
        <f>[7]Z_1_wyszczególnienie!F44</f>
        <v>259</v>
      </c>
      <c r="G44" s="29">
        <f t="shared" si="0"/>
        <v>0.13002008032128515</v>
      </c>
      <c r="H44" s="28">
        <f>[7]Z_1_wyszczególnienie!H44</f>
        <v>1276</v>
      </c>
      <c r="I44" s="29">
        <f t="shared" si="1"/>
        <v>0.64056224899598391</v>
      </c>
      <c r="J44" s="28">
        <f>[7]Z_1_wyszczególnienie!J44</f>
        <v>759</v>
      </c>
      <c r="K44" s="29">
        <f t="shared" si="2"/>
        <v>0.38102409638554219</v>
      </c>
      <c r="L44" s="28">
        <f>[7]Z_1_wyszczególnienie!L44</f>
        <v>6</v>
      </c>
      <c r="M44" s="29">
        <f t="shared" si="3"/>
        <v>3.0120481927710845E-3</v>
      </c>
      <c r="N44" s="28">
        <f>[7]Z_1_wyszczególnienie!N44</f>
        <v>405</v>
      </c>
      <c r="O44" s="29">
        <f t="shared" si="4"/>
        <v>0.2033132530120482</v>
      </c>
      <c r="P44" s="28">
        <f>[7]Z_1_wyszczególnienie!P44</f>
        <v>2</v>
      </c>
      <c r="Q44" s="29">
        <f t="shared" si="5"/>
        <v>1.004016064257028E-3</v>
      </c>
      <c r="R44" s="28">
        <f>[7]Z_1_wyszczególnienie!R44</f>
        <v>119</v>
      </c>
      <c r="S44" s="30">
        <f t="shared" si="6"/>
        <v>5.9738955823293173E-2</v>
      </c>
    </row>
    <row r="45" spans="1:19" s="20" customFormat="1" ht="21" customHeight="1">
      <c r="A45" s="18">
        <v>7</v>
      </c>
      <c r="B45" s="19" t="s">
        <v>41</v>
      </c>
      <c r="C45" s="28">
        <f>[7]Z_1_wyszczególnienie!C45</f>
        <v>2146</v>
      </c>
      <c r="D45" s="28">
        <f>[7]Z_1_wyszczególnienie!D45</f>
        <v>542</v>
      </c>
      <c r="E45" s="29">
        <f t="shared" si="8"/>
        <v>0.25256290773532153</v>
      </c>
      <c r="F45" s="28">
        <f>[7]Z_1_wyszczególnienie!F45</f>
        <v>262</v>
      </c>
      <c r="G45" s="29">
        <f t="shared" si="0"/>
        <v>0.12208760484622554</v>
      </c>
      <c r="H45" s="28">
        <f>[7]Z_1_wyszczególnienie!H45</f>
        <v>1236</v>
      </c>
      <c r="I45" s="29">
        <f t="shared" si="1"/>
        <v>0.57595526561043797</v>
      </c>
      <c r="J45" s="28">
        <f>[7]Z_1_wyszczególnienie!J45</f>
        <v>887</v>
      </c>
      <c r="K45" s="29">
        <f t="shared" si="2"/>
        <v>0.41332712022367196</v>
      </c>
      <c r="L45" s="28">
        <f>[7]Z_1_wyszczególnienie!L45</f>
        <v>36</v>
      </c>
      <c r="M45" s="29">
        <f t="shared" si="3"/>
        <v>1.6775396085740912E-2</v>
      </c>
      <c r="N45" s="28">
        <f>[7]Z_1_wyszczególnienie!N45</f>
        <v>440</v>
      </c>
      <c r="O45" s="29">
        <f t="shared" si="4"/>
        <v>0.20503261882572227</v>
      </c>
      <c r="P45" s="28">
        <f>[7]Z_1_wyszczególnienie!P45</f>
        <v>8</v>
      </c>
      <c r="Q45" s="29">
        <f t="shared" si="5"/>
        <v>3.727865796831314E-3</v>
      </c>
      <c r="R45" s="28">
        <f>[7]Z_1_wyszczególnienie!R45</f>
        <v>123</v>
      </c>
      <c r="S45" s="30">
        <f t="shared" si="6"/>
        <v>5.7315936626281455E-2</v>
      </c>
    </row>
    <row r="46" spans="1:19" s="20" customFormat="1" ht="21" customHeight="1">
      <c r="A46" s="18">
        <v>8</v>
      </c>
      <c r="B46" s="19" t="s">
        <v>42</v>
      </c>
      <c r="C46" s="28">
        <f>[7]Z_1_wyszczególnienie!C46</f>
        <v>3347</v>
      </c>
      <c r="D46" s="28">
        <f>[7]Z_1_wyszczególnienie!D46</f>
        <v>791</v>
      </c>
      <c r="E46" s="29">
        <f t="shared" si="8"/>
        <v>0.23633104272482822</v>
      </c>
      <c r="F46" s="28">
        <f>[7]Z_1_wyszczególnienie!F46</f>
        <v>350</v>
      </c>
      <c r="G46" s="29">
        <f t="shared" si="0"/>
        <v>0.10457125784284434</v>
      </c>
      <c r="H46" s="28">
        <f>[7]Z_1_wyszczególnienie!H46</f>
        <v>2044</v>
      </c>
      <c r="I46" s="29">
        <f t="shared" si="1"/>
        <v>0.61069614580221099</v>
      </c>
      <c r="J46" s="28">
        <f>[7]Z_1_wyszczególnienie!J46</f>
        <v>1361</v>
      </c>
      <c r="K46" s="29">
        <f t="shared" si="2"/>
        <v>0.40663280549746039</v>
      </c>
      <c r="L46" s="28">
        <f>[7]Z_1_wyszczególnienie!L46</f>
        <v>108</v>
      </c>
      <c r="M46" s="29">
        <f t="shared" si="3"/>
        <v>3.2267702420077683E-2</v>
      </c>
      <c r="N46" s="28">
        <f>[7]Z_1_wyszczególnienie!N46</f>
        <v>710</v>
      </c>
      <c r="O46" s="29">
        <f t="shared" si="4"/>
        <v>0.21213026590976994</v>
      </c>
      <c r="P46" s="28">
        <f>[7]Z_1_wyszczególnienie!P46</f>
        <v>8</v>
      </c>
      <c r="Q46" s="29">
        <f t="shared" si="5"/>
        <v>2.3902001792650133E-3</v>
      </c>
      <c r="R46" s="28">
        <f>[7]Z_1_wyszczególnienie!R46</f>
        <v>161</v>
      </c>
      <c r="S46" s="30">
        <f t="shared" si="6"/>
        <v>4.8102778607708396E-2</v>
      </c>
    </row>
    <row r="47" spans="1:19" s="20" customFormat="1" ht="21" customHeight="1">
      <c r="A47" s="18">
        <v>9</v>
      </c>
      <c r="B47" s="19" t="s">
        <v>43</v>
      </c>
      <c r="C47" s="28">
        <f>[7]Z_1_wyszczególnienie!C47</f>
        <v>2738</v>
      </c>
      <c r="D47" s="28">
        <f>[7]Z_1_wyszczególnienie!D47</f>
        <v>559</v>
      </c>
      <c r="E47" s="29">
        <f t="shared" si="8"/>
        <v>0.20416362308254199</v>
      </c>
      <c r="F47" s="28">
        <f>[7]Z_1_wyszczególnienie!F47</f>
        <v>220</v>
      </c>
      <c r="G47" s="29">
        <f t="shared" si="0"/>
        <v>8.0350620891161434E-2</v>
      </c>
      <c r="H47" s="28">
        <f>[7]Z_1_wyszczególnienie!H47</f>
        <v>1889</v>
      </c>
      <c r="I47" s="29">
        <f t="shared" si="1"/>
        <v>0.68991964937910888</v>
      </c>
      <c r="J47" s="28">
        <f>[7]Z_1_wyszczególnienie!J47</f>
        <v>1216</v>
      </c>
      <c r="K47" s="29">
        <f t="shared" si="2"/>
        <v>0.44411979547114683</v>
      </c>
      <c r="L47" s="28">
        <f>[7]Z_1_wyszczególnienie!L47</f>
        <v>1</v>
      </c>
      <c r="M47" s="29">
        <f t="shared" si="3"/>
        <v>3.652300949598247E-4</v>
      </c>
      <c r="N47" s="28">
        <f>[7]Z_1_wyszczególnienie!N47</f>
        <v>409</v>
      </c>
      <c r="O47" s="29">
        <f t="shared" si="4"/>
        <v>0.14937910883856831</v>
      </c>
      <c r="P47" s="28">
        <f>[7]Z_1_wyszczególnienie!P47</f>
        <v>2</v>
      </c>
      <c r="Q47" s="29">
        <f t="shared" si="5"/>
        <v>7.3046018991964939E-4</v>
      </c>
      <c r="R47" s="28">
        <f>[7]Z_1_wyszczególnienie!R47</f>
        <v>151</v>
      </c>
      <c r="S47" s="30">
        <f t="shared" si="6"/>
        <v>5.5149744338933528E-2</v>
      </c>
    </row>
    <row r="48" spans="1:19" s="20" customFormat="1" ht="21" customHeight="1">
      <c r="A48" s="18">
        <v>10</v>
      </c>
      <c r="B48" s="19" t="s">
        <v>44</v>
      </c>
      <c r="C48" s="28">
        <f>[7]Z_1_wyszczególnienie!C48</f>
        <v>3362</v>
      </c>
      <c r="D48" s="28">
        <f>[7]Z_1_wyszczególnienie!D48</f>
        <v>1253</v>
      </c>
      <c r="E48" s="29">
        <f t="shared" si="8"/>
        <v>0.3726948245092207</v>
      </c>
      <c r="F48" s="28">
        <f>[7]Z_1_wyszczególnienie!F48</f>
        <v>724</v>
      </c>
      <c r="G48" s="29">
        <f t="shared" si="0"/>
        <v>0.21534800713860797</v>
      </c>
      <c r="H48" s="28">
        <f>[7]Z_1_wyszczególnienie!H48</f>
        <v>2286</v>
      </c>
      <c r="I48" s="29">
        <f t="shared" si="1"/>
        <v>0.67995240928019041</v>
      </c>
      <c r="J48" s="28">
        <f>[7]Z_1_wyszczególnienie!J48</f>
        <v>803</v>
      </c>
      <c r="K48" s="29">
        <f t="shared" si="2"/>
        <v>0.2388459250446163</v>
      </c>
      <c r="L48" s="28">
        <f>[7]Z_1_wyszczególnienie!L48</f>
        <v>131</v>
      </c>
      <c r="M48" s="29">
        <f t="shared" si="3"/>
        <v>3.8964901844140393E-2</v>
      </c>
      <c r="N48" s="28">
        <f>[7]Z_1_wyszczególnienie!N48</f>
        <v>782</v>
      </c>
      <c r="O48" s="29">
        <f t="shared" si="4"/>
        <v>0.23259964306960143</v>
      </c>
      <c r="P48" s="28">
        <f>[7]Z_1_wyszczególnienie!P48</f>
        <v>3</v>
      </c>
      <c r="Q48" s="29">
        <f t="shared" si="5"/>
        <v>8.92325996430696E-4</v>
      </c>
      <c r="R48" s="28">
        <f>[7]Z_1_wyszczególnienie!R48</f>
        <v>67</v>
      </c>
      <c r="S48" s="30">
        <f t="shared" si="6"/>
        <v>1.9928613920285543E-2</v>
      </c>
    </row>
    <row r="49" spans="1:19" s="20" customFormat="1" ht="21" customHeight="1">
      <c r="A49" s="18">
        <v>11</v>
      </c>
      <c r="B49" s="23" t="s">
        <v>45</v>
      </c>
      <c r="C49" s="28">
        <f>[7]Z_1_wyszczególnienie!C49</f>
        <v>2147</v>
      </c>
      <c r="D49" s="28">
        <f>[7]Z_1_wyszczególnienie!D49</f>
        <v>666</v>
      </c>
      <c r="E49" s="29">
        <f t="shared" si="8"/>
        <v>0.31020027945971124</v>
      </c>
      <c r="F49" s="28">
        <f>[7]Z_1_wyszczególnienie!F49</f>
        <v>338</v>
      </c>
      <c r="G49" s="29">
        <f t="shared" si="0"/>
        <v>0.15742897065673031</v>
      </c>
      <c r="H49" s="28">
        <f>[7]Z_1_wyszczególnienie!H49</f>
        <v>1364</v>
      </c>
      <c r="I49" s="29">
        <f t="shared" si="1"/>
        <v>0.63530507685142057</v>
      </c>
      <c r="J49" s="28">
        <f>[7]Z_1_wyszczególnienie!J49</f>
        <v>740</v>
      </c>
      <c r="K49" s="29">
        <f t="shared" si="2"/>
        <v>0.34466697717745692</v>
      </c>
      <c r="L49" s="28">
        <f>[7]Z_1_wyszczególnienie!L49</f>
        <v>2</v>
      </c>
      <c r="M49" s="29">
        <f t="shared" si="3"/>
        <v>9.3153237074988359E-4</v>
      </c>
      <c r="N49" s="28">
        <f>[7]Z_1_wyszczególnienie!N49</f>
        <v>495</v>
      </c>
      <c r="O49" s="29">
        <f t="shared" si="4"/>
        <v>0.23055426176059618</v>
      </c>
      <c r="P49" s="28">
        <f>[7]Z_1_wyszczególnienie!P49</f>
        <v>3</v>
      </c>
      <c r="Q49" s="29">
        <f t="shared" si="5"/>
        <v>1.3972985561248254E-3</v>
      </c>
      <c r="R49" s="28">
        <f>[7]Z_1_wyszczególnienie!R49</f>
        <v>93</v>
      </c>
      <c r="S49" s="30">
        <f t="shared" si="6"/>
        <v>4.3316255239869587E-2</v>
      </c>
    </row>
    <row r="50" spans="1:19" s="40" customFormat="1" ht="21" customHeight="1">
      <c r="A50" s="35">
        <v>12</v>
      </c>
      <c r="B50" s="21" t="s">
        <v>81</v>
      </c>
      <c r="C50" s="28">
        <f>[7]Z_1_wyszczególnienie!C50</f>
        <v>24357</v>
      </c>
      <c r="D50" s="28">
        <f>[7]Z_1_wyszczególnienie!D50</f>
        <v>3636</v>
      </c>
      <c r="E50" s="36">
        <f t="shared" si="8"/>
        <v>0.14927946791476782</v>
      </c>
      <c r="F50" s="28">
        <f>[7]Z_1_wyszczególnienie!F50</f>
        <v>1221</v>
      </c>
      <c r="G50" s="36">
        <f t="shared" si="0"/>
        <v>5.0129326271708338E-2</v>
      </c>
      <c r="H50" s="28">
        <f>[7]Z_1_wyszczególnienie!H50</f>
        <v>16619</v>
      </c>
      <c r="I50" s="36">
        <f t="shared" si="1"/>
        <v>0.68230898714948474</v>
      </c>
      <c r="J50" s="28">
        <f>[7]Z_1_wyszczególnienie!J50</f>
        <v>11977</v>
      </c>
      <c r="K50" s="36">
        <f t="shared" si="2"/>
        <v>0.49172722420659359</v>
      </c>
      <c r="L50" s="28">
        <f>[7]Z_1_wyszczególnienie!L50</f>
        <v>74</v>
      </c>
      <c r="M50" s="36">
        <f t="shared" si="3"/>
        <v>3.0381409861641416E-3</v>
      </c>
      <c r="N50" s="28">
        <f>[7]Z_1_wyszczególnienie!N50</f>
        <v>3586</v>
      </c>
      <c r="O50" s="36">
        <f t="shared" si="4"/>
        <v>0.14722666995114342</v>
      </c>
      <c r="P50" s="28">
        <f>[7]Z_1_wyszczególnienie!P50</f>
        <v>6</v>
      </c>
      <c r="Q50" s="36">
        <f t="shared" si="5"/>
        <v>2.4633575563493042E-4</v>
      </c>
      <c r="R50" s="28">
        <f>[7]Z_1_wyszczególnienie!R50</f>
        <v>1573</v>
      </c>
      <c r="S50" s="37">
        <f t="shared" si="6"/>
        <v>6.458102393562426E-2</v>
      </c>
    </row>
    <row r="51" spans="1:19" s="20" customFormat="1" ht="21" customHeight="1">
      <c r="A51" s="18">
        <v>13</v>
      </c>
      <c r="B51" s="19" t="s">
        <v>46</v>
      </c>
      <c r="C51" s="28">
        <f>[7]Z_1_wyszczególnienie!C51</f>
        <v>1298</v>
      </c>
      <c r="D51" s="28">
        <f>[7]Z_1_wyszczególnienie!D51</f>
        <v>234</v>
      </c>
      <c r="E51" s="29">
        <f t="shared" si="8"/>
        <v>0.18027734976887519</v>
      </c>
      <c r="F51" s="28">
        <f>[7]Z_1_wyszczególnienie!F51</f>
        <v>90</v>
      </c>
      <c r="G51" s="29">
        <f t="shared" si="0"/>
        <v>6.9337442218798145E-2</v>
      </c>
      <c r="H51" s="28">
        <f>[7]Z_1_wyszczególnienie!H51</f>
        <v>813</v>
      </c>
      <c r="I51" s="29">
        <f t="shared" si="1"/>
        <v>0.62634822804314327</v>
      </c>
      <c r="J51" s="28">
        <f>[7]Z_1_wyszczególnienie!J51</f>
        <v>714</v>
      </c>
      <c r="K51" s="29">
        <f t="shared" si="2"/>
        <v>0.55007704160246529</v>
      </c>
      <c r="L51" s="28">
        <f>[7]Z_1_wyszczególnienie!L51</f>
        <v>0</v>
      </c>
      <c r="M51" s="29">
        <f t="shared" si="3"/>
        <v>0</v>
      </c>
      <c r="N51" s="28">
        <f>[7]Z_1_wyszczególnienie!N51</f>
        <v>124</v>
      </c>
      <c r="O51" s="29">
        <f t="shared" si="4"/>
        <v>9.5531587057010786E-2</v>
      </c>
      <c r="P51" s="28">
        <f>[7]Z_1_wyszczególnienie!P51</f>
        <v>1</v>
      </c>
      <c r="Q51" s="29">
        <f t="shared" si="5"/>
        <v>7.7041602465331282E-4</v>
      </c>
      <c r="R51" s="28">
        <f>[7]Z_1_wyszczególnienie!R51</f>
        <v>72</v>
      </c>
      <c r="S51" s="30">
        <f t="shared" si="6"/>
        <v>5.5469953775038522E-2</v>
      </c>
    </row>
    <row r="52" spans="1:19" s="20" customFormat="1" ht="21" customHeight="1">
      <c r="A52" s="18">
        <v>14</v>
      </c>
      <c r="B52" s="19" t="s">
        <v>47</v>
      </c>
      <c r="C52" s="28">
        <f>[7]Z_1_wyszczególnienie!C52</f>
        <v>2014</v>
      </c>
      <c r="D52" s="28">
        <f>[7]Z_1_wyszczególnienie!D52</f>
        <v>730</v>
      </c>
      <c r="E52" s="29">
        <f t="shared" si="8"/>
        <v>0.36246276067527311</v>
      </c>
      <c r="F52" s="28">
        <f>[7]Z_1_wyszczególnienie!F52</f>
        <v>401</v>
      </c>
      <c r="G52" s="29">
        <f t="shared" si="0"/>
        <v>0.19910625620655412</v>
      </c>
      <c r="H52" s="28">
        <f>[7]Z_1_wyszczególnienie!H52</f>
        <v>1315</v>
      </c>
      <c r="I52" s="29">
        <f t="shared" si="1"/>
        <v>0.6529294935451837</v>
      </c>
      <c r="J52" s="28">
        <f>[7]Z_1_wyszczególnienie!J52</f>
        <v>585</v>
      </c>
      <c r="K52" s="29">
        <f t="shared" si="2"/>
        <v>0.29046673286991065</v>
      </c>
      <c r="L52" s="28">
        <f>[7]Z_1_wyszczególnienie!L52</f>
        <v>34</v>
      </c>
      <c r="M52" s="29">
        <f t="shared" si="3"/>
        <v>1.6881827209533268E-2</v>
      </c>
      <c r="N52" s="28">
        <f>[7]Z_1_wyszczególnienie!N52</f>
        <v>553</v>
      </c>
      <c r="O52" s="29">
        <f t="shared" si="4"/>
        <v>0.27457795431976167</v>
      </c>
      <c r="P52" s="28">
        <f>[7]Z_1_wyszczególnienie!P52</f>
        <v>15</v>
      </c>
      <c r="Q52" s="29">
        <f t="shared" si="5"/>
        <v>7.4478649453823239E-3</v>
      </c>
      <c r="R52" s="28">
        <f>[7]Z_1_wyszczególnienie!R52</f>
        <v>95</v>
      </c>
      <c r="S52" s="30">
        <f t="shared" si="6"/>
        <v>4.716981132075472E-2</v>
      </c>
    </row>
    <row r="53" spans="1:19" s="20" customFormat="1" ht="21" customHeight="1">
      <c r="A53" s="18">
        <v>15</v>
      </c>
      <c r="B53" s="19" t="s">
        <v>48</v>
      </c>
      <c r="C53" s="28">
        <f>[7]Z_1_wyszczególnienie!C53</f>
        <v>6734</v>
      </c>
      <c r="D53" s="28">
        <f>[7]Z_1_wyszczególnienie!D53</f>
        <v>1869</v>
      </c>
      <c r="E53" s="29">
        <f t="shared" si="8"/>
        <v>0.27754677754677753</v>
      </c>
      <c r="F53" s="28">
        <f>[7]Z_1_wyszczególnienie!F53</f>
        <v>876</v>
      </c>
      <c r="G53" s="29">
        <f t="shared" si="0"/>
        <v>0.1300861300861301</v>
      </c>
      <c r="H53" s="28">
        <f>[7]Z_1_wyszczególnienie!H53</f>
        <v>4353</v>
      </c>
      <c r="I53" s="29">
        <f t="shared" si="1"/>
        <v>0.64642114642114645</v>
      </c>
      <c r="J53" s="28">
        <f>[7]Z_1_wyszczególnienie!J53</f>
        <v>2288</v>
      </c>
      <c r="K53" s="29">
        <f t="shared" si="2"/>
        <v>0.33976833976833976</v>
      </c>
      <c r="L53" s="28">
        <f>[7]Z_1_wyszczególnienie!L53</f>
        <v>3</v>
      </c>
      <c r="M53" s="29">
        <f t="shared" si="3"/>
        <v>4.4550044550044549E-4</v>
      </c>
      <c r="N53" s="28">
        <f>[7]Z_1_wyszczególnienie!N53</f>
        <v>1541</v>
      </c>
      <c r="O53" s="29">
        <f t="shared" si="4"/>
        <v>0.22883872883872883</v>
      </c>
      <c r="P53" s="28">
        <f>[7]Z_1_wyszczególnienie!P53</f>
        <v>4</v>
      </c>
      <c r="Q53" s="29">
        <f t="shared" si="5"/>
        <v>5.9400059400059396E-4</v>
      </c>
      <c r="R53" s="28">
        <f>[7]Z_1_wyszczególnienie!R53</f>
        <v>209</v>
      </c>
      <c r="S53" s="30">
        <f t="shared" si="6"/>
        <v>3.1036531036531038E-2</v>
      </c>
    </row>
    <row r="54" spans="1:19" s="20" customFormat="1" ht="21" customHeight="1">
      <c r="A54" s="18">
        <v>16</v>
      </c>
      <c r="B54" s="19" t="s">
        <v>49</v>
      </c>
      <c r="C54" s="28">
        <f>[7]Z_1_wyszczególnienie!C54</f>
        <v>1474</v>
      </c>
      <c r="D54" s="28">
        <f>[7]Z_1_wyszczególnienie!D54</f>
        <v>611</v>
      </c>
      <c r="E54" s="29">
        <f t="shared" si="8"/>
        <v>0.41451831750339213</v>
      </c>
      <c r="F54" s="28">
        <f>[7]Z_1_wyszczególnienie!F54</f>
        <v>354</v>
      </c>
      <c r="G54" s="29">
        <f t="shared" si="0"/>
        <v>0.24016282225237448</v>
      </c>
      <c r="H54" s="28">
        <f>[7]Z_1_wyszczególnienie!H54</f>
        <v>711</v>
      </c>
      <c r="I54" s="29">
        <f t="shared" si="1"/>
        <v>0.48236092265943015</v>
      </c>
      <c r="J54" s="28">
        <f>[7]Z_1_wyszczególnienie!J54</f>
        <v>442</v>
      </c>
      <c r="K54" s="29">
        <f t="shared" si="2"/>
        <v>0.29986431478968795</v>
      </c>
      <c r="L54" s="28">
        <f>[7]Z_1_wyszczególnienie!L54</f>
        <v>94</v>
      </c>
      <c r="M54" s="29">
        <f t="shared" si="3"/>
        <v>6.3772048846675713E-2</v>
      </c>
      <c r="N54" s="28">
        <f>[7]Z_1_wyszczególnienie!N54</f>
        <v>393</v>
      </c>
      <c r="O54" s="29">
        <f t="shared" si="4"/>
        <v>0.26662143826322932</v>
      </c>
      <c r="P54" s="28">
        <f>[7]Z_1_wyszczególnienie!P54</f>
        <v>12</v>
      </c>
      <c r="Q54" s="29">
        <f t="shared" si="5"/>
        <v>8.1411126187245584E-3</v>
      </c>
      <c r="R54" s="28">
        <f>[7]Z_1_wyszczególnienie!R54</f>
        <v>113</v>
      </c>
      <c r="S54" s="30">
        <f t="shared" si="6"/>
        <v>7.6662143826322929E-2</v>
      </c>
    </row>
    <row r="55" spans="1:19" s="20" customFormat="1" ht="21" customHeight="1" thickBot="1">
      <c r="A55" s="24">
        <v>17</v>
      </c>
      <c r="B55" s="25" t="s">
        <v>50</v>
      </c>
      <c r="C55" s="34">
        <f>[7]Z_1_wyszczególnienie!C55</f>
        <v>2706</v>
      </c>
      <c r="D55" s="34">
        <f>[7]Z_1_wyszczególnienie!D55</f>
        <v>729</v>
      </c>
      <c r="E55" s="31">
        <f t="shared" si="8"/>
        <v>0.26940133037694014</v>
      </c>
      <c r="F55" s="34">
        <f>[7]Z_1_wyszczególnienie!F55</f>
        <v>342</v>
      </c>
      <c r="G55" s="31">
        <f t="shared" si="0"/>
        <v>0.12638580931263857</v>
      </c>
      <c r="H55" s="34">
        <f>[7]Z_1_wyszczególnienie!H55</f>
        <v>1991</v>
      </c>
      <c r="I55" s="31">
        <f t="shared" si="1"/>
        <v>0.73577235772357719</v>
      </c>
      <c r="J55" s="34">
        <f>[7]Z_1_wyszczególnienie!J55</f>
        <v>896</v>
      </c>
      <c r="K55" s="31">
        <f t="shared" si="2"/>
        <v>0.3311160384331116</v>
      </c>
      <c r="L55" s="34">
        <f>[7]Z_1_wyszczególnienie!L55</f>
        <v>22</v>
      </c>
      <c r="M55" s="31">
        <f>L55/C55</f>
        <v>8.130081300813009E-3</v>
      </c>
      <c r="N55" s="34">
        <f>[7]Z_1_wyszczególnienie!N55</f>
        <v>395</v>
      </c>
      <c r="O55" s="31">
        <f t="shared" si="4"/>
        <v>0.14597191426459719</v>
      </c>
      <c r="P55" s="34">
        <f>[7]Z_1_wyszczególnienie!P55</f>
        <v>4</v>
      </c>
      <c r="Q55" s="31">
        <f t="shared" si="5"/>
        <v>1.4781966001478197E-3</v>
      </c>
      <c r="R55" s="34">
        <f>[7]Z_1_wyszczególnienie!R55</f>
        <v>144</v>
      </c>
      <c r="S55" s="32">
        <f t="shared" si="6"/>
        <v>5.3215077605321508E-2</v>
      </c>
    </row>
    <row r="56" spans="1:19" ht="21" customHeight="1" thickTop="1"/>
  </sheetData>
  <mergeCells count="30">
    <mergeCell ref="A1:S1"/>
    <mergeCell ref="A2:Y2"/>
    <mergeCell ref="A3:A5"/>
    <mergeCell ref="B3:B5"/>
    <mergeCell ref="C3:C5"/>
    <mergeCell ref="D3:S3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R4:R5"/>
    <mergeCell ref="A33:B33"/>
    <mergeCell ref="A38:B38"/>
    <mergeCell ref="A6:B6"/>
    <mergeCell ref="A7:B7"/>
    <mergeCell ref="A8:B8"/>
    <mergeCell ref="A13:B13"/>
    <mergeCell ref="A19:B19"/>
    <mergeCell ref="A24:B24"/>
    <mergeCell ref="M4:M5"/>
    <mergeCell ref="N4:N5"/>
    <mergeCell ref="O4:O5"/>
    <mergeCell ref="P4:P5"/>
    <mergeCell ref="Q4:Q5"/>
  </mergeCells>
  <printOptions horizontalCentered="1" verticalCentered="1"/>
  <pageMargins left="0.59055118110236227" right="0.59055118110236227" top="0.78740157480314965" bottom="0.39370078740157483" header="0" footer="0"/>
  <pageSetup paperSize="9" scale="4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zoomScale="75" zoomScaleNormal="75" zoomScaleSheetLayoutView="90" workbookViewId="0">
      <selection activeCell="P11" sqref="P11"/>
    </sheetView>
  </sheetViews>
  <sheetFormatPr defaultColWidth="8" defaultRowHeight="12.75"/>
  <cols>
    <col min="1" max="1" width="4.42578125" style="14" customWidth="1"/>
    <col min="2" max="2" width="19.7109375" style="14" customWidth="1"/>
    <col min="3" max="3" width="11.7109375" style="14" customWidth="1"/>
    <col min="4" max="4" width="9.140625" style="14" customWidth="1"/>
    <col min="5" max="5" width="14.85546875" style="14" customWidth="1"/>
    <col min="6" max="6" width="13.28515625" style="14" customWidth="1"/>
    <col min="7" max="7" width="10.5703125" style="14" customWidth="1"/>
    <col min="8" max="8" width="12.5703125" style="14" customWidth="1"/>
    <col min="9" max="9" width="11.85546875" style="14" customWidth="1"/>
    <col min="10" max="10" width="9.28515625" style="14" customWidth="1"/>
    <col min="11" max="11" width="10.42578125" style="14" customWidth="1"/>
    <col min="12" max="12" width="12.42578125" style="14" customWidth="1"/>
    <col min="13" max="13" width="10.85546875" style="14" customWidth="1"/>
    <col min="14" max="14" width="12.7109375" style="14" customWidth="1"/>
    <col min="15" max="15" width="12.28515625" style="14" customWidth="1"/>
    <col min="16" max="16" width="14.85546875" style="14" customWidth="1"/>
    <col min="17" max="17" width="11.85546875" style="14" customWidth="1"/>
    <col min="18" max="18" width="14.85546875" style="14" customWidth="1"/>
    <col min="19" max="19" width="12.28515625" style="14" customWidth="1"/>
    <col min="20" max="16384" width="8" style="14"/>
  </cols>
  <sheetData>
    <row r="1" spans="1:25" ht="18.75" customHeight="1">
      <c r="A1" s="707" t="s">
        <v>348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</row>
    <row r="2" spans="1:25" s="15" customFormat="1" ht="20.25" customHeight="1" thickBot="1">
      <c r="A2" s="713" t="s">
        <v>1939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</row>
    <row r="3" spans="1:25" ht="15" customHeight="1" thickTop="1">
      <c r="A3" s="652" t="s">
        <v>6</v>
      </c>
      <c r="B3" s="650" t="s">
        <v>88</v>
      </c>
      <c r="C3" s="709" t="s">
        <v>247</v>
      </c>
      <c r="D3" s="656" t="s">
        <v>248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7"/>
    </row>
    <row r="4" spans="1:25" ht="16.5" customHeight="1">
      <c r="A4" s="592"/>
      <c r="B4" s="593"/>
      <c r="C4" s="710"/>
      <c r="D4" s="711" t="s">
        <v>249</v>
      </c>
      <c r="E4" s="706" t="s">
        <v>250</v>
      </c>
      <c r="F4" s="654" t="s">
        <v>1000</v>
      </c>
      <c r="G4" s="706" t="s">
        <v>250</v>
      </c>
      <c r="H4" s="654" t="s">
        <v>251</v>
      </c>
      <c r="I4" s="706" t="s">
        <v>250</v>
      </c>
      <c r="J4" s="654" t="s">
        <v>252</v>
      </c>
      <c r="K4" s="706" t="s">
        <v>250</v>
      </c>
      <c r="L4" s="654" t="s">
        <v>253</v>
      </c>
      <c r="M4" s="706" t="s">
        <v>250</v>
      </c>
      <c r="N4" s="654" t="s">
        <v>254</v>
      </c>
      <c r="O4" s="706" t="s">
        <v>250</v>
      </c>
      <c r="P4" s="654" t="s">
        <v>255</v>
      </c>
      <c r="Q4" s="706" t="s">
        <v>250</v>
      </c>
      <c r="R4" s="654" t="s">
        <v>256</v>
      </c>
      <c r="S4" s="712" t="s">
        <v>250</v>
      </c>
    </row>
    <row r="5" spans="1:25" ht="72" customHeight="1">
      <c r="A5" s="592"/>
      <c r="B5" s="593"/>
      <c r="C5" s="710"/>
      <c r="D5" s="711"/>
      <c r="E5" s="706"/>
      <c r="F5" s="654"/>
      <c r="G5" s="706"/>
      <c r="H5" s="654"/>
      <c r="I5" s="706"/>
      <c r="J5" s="654"/>
      <c r="K5" s="706"/>
      <c r="L5" s="654"/>
      <c r="M5" s="706"/>
      <c r="N5" s="654"/>
      <c r="O5" s="706"/>
      <c r="P5" s="654"/>
      <c r="Q5" s="706"/>
      <c r="R5" s="654"/>
      <c r="S5" s="712"/>
    </row>
    <row r="6" spans="1:25" s="16" customFormat="1" ht="31.5" customHeight="1">
      <c r="A6" s="704" t="s">
        <v>13</v>
      </c>
      <c r="B6" s="705"/>
      <c r="C6" s="78">
        <f>SUM(C7,C12,C18,C23,C32,C37)</f>
        <v>105757</v>
      </c>
      <c r="D6" s="78">
        <f>SUM(D7,D12,D18,D23,D32,D37)</f>
        <v>46693</v>
      </c>
      <c r="E6" s="79">
        <f>D6/C6</f>
        <v>0.44151214576812881</v>
      </c>
      <c r="F6" s="78">
        <f>SUM(F7,F12,F18,F23,F32,F37)</f>
        <v>27467</v>
      </c>
      <c r="G6" s="79">
        <f t="shared" ref="G6:G54" si="0">F6/C6</f>
        <v>0.25971803284888945</v>
      </c>
      <c r="H6" s="78">
        <f>SUM(H7,H12,H18,H23,H32,H37)</f>
        <v>38304</v>
      </c>
      <c r="I6" s="80">
        <f t="shared" ref="I6:I54" si="1">H6/C6</f>
        <v>0.36218879128568321</v>
      </c>
      <c r="J6" s="78">
        <f>SUM(J7,J12,J18,J23,J32,J37)</f>
        <v>21288</v>
      </c>
      <c r="K6" s="80">
        <f t="shared" ref="K6:K54" si="2">J6/C6</f>
        <v>0.20129164026967483</v>
      </c>
      <c r="L6" s="78">
        <f>SUM(L7,L12,L18,L23,L32,L37)</f>
        <v>937</v>
      </c>
      <c r="M6" s="80">
        <f t="shared" ref="M6:M53" si="3">L6/C6</f>
        <v>8.8599336214151315E-3</v>
      </c>
      <c r="N6" s="78">
        <f>SUM(N7,N12,N18,N23,N32,N37)</f>
        <v>13678</v>
      </c>
      <c r="O6" s="80">
        <f t="shared" ref="O6:O54" si="4">N6/C6</f>
        <v>0.12933422846714637</v>
      </c>
      <c r="P6" s="78">
        <f>SUM(P7,P12,P18,P23,P32,P37)</f>
        <v>175</v>
      </c>
      <c r="Q6" s="80">
        <f t="shared" ref="Q6:Q54" si="5">P6/C6</f>
        <v>1.6547368022920468E-3</v>
      </c>
      <c r="R6" s="78">
        <f>SUM(R7,R12,R18,R23,R32,R37)</f>
        <v>4729</v>
      </c>
      <c r="S6" s="81">
        <f t="shared" ref="S6:S54" si="6">R6/C6</f>
        <v>4.4715716217366225E-2</v>
      </c>
    </row>
    <row r="7" spans="1:25" s="17" customFormat="1" ht="18.75" customHeight="1">
      <c r="A7" s="702" t="s">
        <v>257</v>
      </c>
      <c r="B7" s="703"/>
      <c r="C7" s="72">
        <f>SUM(C8:C11)</f>
        <v>8681</v>
      </c>
      <c r="D7" s="72">
        <f>SUM(D8:D11)</f>
        <v>4182</v>
      </c>
      <c r="E7" s="73">
        <f>D7/C7</f>
        <v>0.48174173482317706</v>
      </c>
      <c r="F7" s="72">
        <f>SUM(F8:F11)</f>
        <v>2652</v>
      </c>
      <c r="G7" s="73">
        <f t="shared" si="0"/>
        <v>0.30549475866835618</v>
      </c>
      <c r="H7" s="72">
        <f>SUM(H8:H11)</f>
        <v>3151</v>
      </c>
      <c r="I7" s="73">
        <f t="shared" si="1"/>
        <v>0.36297661559728139</v>
      </c>
      <c r="J7" s="72">
        <f>SUM(J8:J11)</f>
        <v>1714</v>
      </c>
      <c r="K7" s="73">
        <f t="shared" si="2"/>
        <v>0.19744269093422417</v>
      </c>
      <c r="L7" s="72">
        <f>SUM(L8:L11)</f>
        <v>41</v>
      </c>
      <c r="M7" s="73">
        <f t="shared" si="3"/>
        <v>4.7229581845409513E-3</v>
      </c>
      <c r="N7" s="72">
        <f>SUM(N8,N9,N10,N11)</f>
        <v>853</v>
      </c>
      <c r="O7" s="73">
        <f t="shared" si="4"/>
        <v>9.8260569058864183E-2</v>
      </c>
      <c r="P7" s="72">
        <f>SUM(P8,P9,P10,P11)</f>
        <v>7</v>
      </c>
      <c r="Q7" s="73">
        <f t="shared" si="5"/>
        <v>8.0635871443382099E-4</v>
      </c>
      <c r="R7" s="72">
        <f>SUM(R8:R11)</f>
        <v>329</v>
      </c>
      <c r="S7" s="74">
        <f t="shared" si="6"/>
        <v>3.7898859578389586E-2</v>
      </c>
    </row>
    <row r="8" spans="1:25" s="20" customFormat="1" ht="16.5" customHeight="1">
      <c r="A8" s="18">
        <v>1</v>
      </c>
      <c r="B8" s="19" t="s">
        <v>14</v>
      </c>
      <c r="C8" s="28">
        <f>'[8]I PÓŁROCZE'!X7</f>
        <v>2668</v>
      </c>
      <c r="D8" s="28">
        <f>'[8]I PÓŁROCZE'!Y7</f>
        <v>1217</v>
      </c>
      <c r="E8" s="29">
        <f>D8/C8</f>
        <v>0.45614692653673161</v>
      </c>
      <c r="F8" s="28">
        <f>'[8]I PÓŁROCZE'!AA7</f>
        <v>711</v>
      </c>
      <c r="G8" s="29">
        <f t="shared" si="0"/>
        <v>0.26649175412293852</v>
      </c>
      <c r="H8" s="28">
        <f>'[8]I PÓŁROCZE'!AC7</f>
        <v>968</v>
      </c>
      <c r="I8" s="29">
        <f t="shared" si="1"/>
        <v>0.36281859070464767</v>
      </c>
      <c r="J8" s="28">
        <f>'[8]I PÓŁROCZE'!AE7</f>
        <v>600</v>
      </c>
      <c r="K8" s="29">
        <f t="shared" si="2"/>
        <v>0.22488755622188905</v>
      </c>
      <c r="L8" s="28">
        <f>'[8]I PÓŁROCZE'!AG7</f>
        <v>8</v>
      </c>
      <c r="M8" s="29">
        <f t="shared" si="3"/>
        <v>2.9985007496251873E-3</v>
      </c>
      <c r="N8" s="28">
        <f>'[8]I PÓŁROCZE'!AI7</f>
        <v>270</v>
      </c>
      <c r="O8" s="29">
        <f t="shared" si="4"/>
        <v>0.10119940029985007</v>
      </c>
      <c r="P8" s="28">
        <f>'[8]I PÓŁROCZE'!AK7</f>
        <v>0</v>
      </c>
      <c r="Q8" s="29">
        <f t="shared" si="5"/>
        <v>0</v>
      </c>
      <c r="R8" s="28">
        <f>'[8]I PÓŁROCZE'!AM7</f>
        <v>100</v>
      </c>
      <c r="S8" s="30">
        <f t="shared" si="6"/>
        <v>3.7481259370314844E-2</v>
      </c>
    </row>
    <row r="9" spans="1:25" s="20" customFormat="1" ht="16.5" customHeight="1">
      <c r="A9" s="18">
        <v>2</v>
      </c>
      <c r="B9" s="19" t="s">
        <v>15</v>
      </c>
      <c r="C9" s="28">
        <f>'[8]I PÓŁROCZE'!X8</f>
        <v>1966</v>
      </c>
      <c r="D9" s="28">
        <f>'[8]I PÓŁROCZE'!Y8</f>
        <v>1075</v>
      </c>
      <c r="E9" s="29">
        <f t="shared" ref="E9:E22" si="7">D9/C9</f>
        <v>0.54679552390640895</v>
      </c>
      <c r="F9" s="28">
        <f>'[8]I PÓŁROCZE'!AA8</f>
        <v>711</v>
      </c>
      <c r="G9" s="29">
        <f t="shared" si="0"/>
        <v>0.36164801627670395</v>
      </c>
      <c r="H9" s="28">
        <f>'[8]I PÓŁROCZE'!AC8</f>
        <v>558</v>
      </c>
      <c r="I9" s="29">
        <f t="shared" si="1"/>
        <v>0.28382502543234994</v>
      </c>
      <c r="J9" s="28">
        <f>'[8]I PÓŁROCZE'!AE8</f>
        <v>364</v>
      </c>
      <c r="K9" s="29">
        <f t="shared" si="2"/>
        <v>0.18514750762970497</v>
      </c>
      <c r="L9" s="28">
        <f>'[8]I PÓŁROCZE'!AG8</f>
        <v>0</v>
      </c>
      <c r="M9" s="29">
        <f t="shared" si="3"/>
        <v>0</v>
      </c>
      <c r="N9" s="28">
        <f>'[8]I PÓŁROCZE'!AI8</f>
        <v>163</v>
      </c>
      <c r="O9" s="29">
        <f t="shared" si="4"/>
        <v>8.2909460834181076E-2</v>
      </c>
      <c r="P9" s="28">
        <f>'[8]I PÓŁROCZE'!AK8</f>
        <v>1</v>
      </c>
      <c r="Q9" s="29">
        <f t="shared" si="5"/>
        <v>5.0864699898270599E-4</v>
      </c>
      <c r="R9" s="28">
        <f>'[8]I PÓŁROCZE'!AM8</f>
        <v>100</v>
      </c>
      <c r="S9" s="30">
        <f t="shared" si="6"/>
        <v>5.0864699898270603E-2</v>
      </c>
    </row>
    <row r="10" spans="1:25" s="20" customFormat="1" ht="16.5" customHeight="1">
      <c r="A10" s="18">
        <v>3</v>
      </c>
      <c r="B10" s="19" t="s">
        <v>17</v>
      </c>
      <c r="C10" s="28">
        <f>'[8]I PÓŁROCZE'!X9</f>
        <v>2498</v>
      </c>
      <c r="D10" s="28">
        <f>'[8]I PÓŁROCZE'!Y9</f>
        <v>1202</v>
      </c>
      <c r="E10" s="29">
        <f t="shared" si="7"/>
        <v>0.48118494795836669</v>
      </c>
      <c r="F10" s="28">
        <f>'[8]I PÓŁROCZE'!AA9</f>
        <v>784</v>
      </c>
      <c r="G10" s="29">
        <f t="shared" si="0"/>
        <v>0.31385108086469177</v>
      </c>
      <c r="H10" s="28">
        <f>'[8]I PÓŁROCZE'!AC9</f>
        <v>972</v>
      </c>
      <c r="I10" s="29">
        <f t="shared" si="1"/>
        <v>0.38911128903122499</v>
      </c>
      <c r="J10" s="28">
        <f>'[8]I PÓŁROCZE'!AE9</f>
        <v>443</v>
      </c>
      <c r="K10" s="29">
        <f t="shared" si="2"/>
        <v>0.17734187349879904</v>
      </c>
      <c r="L10" s="28">
        <f>'[8]I PÓŁROCZE'!AG9</f>
        <v>18</v>
      </c>
      <c r="M10" s="29">
        <f t="shared" si="3"/>
        <v>7.2057646116893519E-3</v>
      </c>
      <c r="N10" s="28">
        <f>'[8]I PÓŁROCZE'!AI9</f>
        <v>262</v>
      </c>
      <c r="O10" s="29">
        <f t="shared" si="4"/>
        <v>0.10488390712570056</v>
      </c>
      <c r="P10" s="28">
        <f>'[8]I PÓŁROCZE'!AK9</f>
        <v>6</v>
      </c>
      <c r="Q10" s="29">
        <f t="shared" si="5"/>
        <v>2.4019215372297837E-3</v>
      </c>
      <c r="R10" s="28">
        <f>'[8]I PÓŁROCZE'!AM9</f>
        <v>79</v>
      </c>
      <c r="S10" s="30">
        <f t="shared" si="6"/>
        <v>3.1625300240192153E-2</v>
      </c>
    </row>
    <row r="11" spans="1:25" s="20" customFormat="1" ht="16.5" customHeight="1">
      <c r="A11" s="18">
        <v>4</v>
      </c>
      <c r="B11" s="19" t="s">
        <v>63</v>
      </c>
      <c r="C11" s="28">
        <f>'[8]I PÓŁROCZE'!X10</f>
        <v>1549</v>
      </c>
      <c r="D11" s="28">
        <f>'[8]I PÓŁROCZE'!Y10</f>
        <v>688</v>
      </c>
      <c r="E11" s="29">
        <f t="shared" si="7"/>
        <v>0.44415752098127825</v>
      </c>
      <c r="F11" s="28">
        <f>'[8]I PÓŁROCZE'!AA10</f>
        <v>446</v>
      </c>
      <c r="G11" s="29">
        <f t="shared" si="0"/>
        <v>0.28792769528728213</v>
      </c>
      <c r="H11" s="28">
        <f>'[8]I PÓŁROCZE'!AC10</f>
        <v>653</v>
      </c>
      <c r="I11" s="29">
        <f t="shared" si="1"/>
        <v>0.42156229825693997</v>
      </c>
      <c r="J11" s="28">
        <f>'[8]I PÓŁROCZE'!AE10</f>
        <v>307</v>
      </c>
      <c r="K11" s="29">
        <f t="shared" si="2"/>
        <v>0.19819238218205293</v>
      </c>
      <c r="L11" s="28">
        <f>'[8]I PÓŁROCZE'!AG10</f>
        <v>15</v>
      </c>
      <c r="M11" s="29">
        <f t="shared" si="3"/>
        <v>9.6836668818592632E-3</v>
      </c>
      <c r="N11" s="28">
        <f>'[8]I PÓŁROCZE'!AI10</f>
        <v>158</v>
      </c>
      <c r="O11" s="29">
        <f t="shared" si="4"/>
        <v>0.10200129115558425</v>
      </c>
      <c r="P11" s="28">
        <f>'[8]I PÓŁROCZE'!AK10</f>
        <v>0</v>
      </c>
      <c r="Q11" s="29">
        <f t="shared" si="5"/>
        <v>0</v>
      </c>
      <c r="R11" s="28">
        <f>'[8]I PÓŁROCZE'!AM10</f>
        <v>50</v>
      </c>
      <c r="S11" s="30">
        <f t="shared" si="6"/>
        <v>3.2278889606197549E-2</v>
      </c>
    </row>
    <row r="12" spans="1:25" s="17" customFormat="1" ht="19.5" customHeight="1">
      <c r="A12" s="702" t="s">
        <v>2</v>
      </c>
      <c r="B12" s="703"/>
      <c r="C12" s="72">
        <f>SUM(C13:C17)</f>
        <v>9233</v>
      </c>
      <c r="D12" s="72">
        <f>SUM(D13:D17)</f>
        <v>4832</v>
      </c>
      <c r="E12" s="73">
        <f>D12/C12</f>
        <v>0.52334019278674315</v>
      </c>
      <c r="F12" s="72">
        <f>SUM(F13:F17)</f>
        <v>3155</v>
      </c>
      <c r="G12" s="73">
        <f t="shared" si="0"/>
        <v>0.34170908697064878</v>
      </c>
      <c r="H12" s="72">
        <f>SUM(H13:H17)</f>
        <v>3354</v>
      </c>
      <c r="I12" s="73">
        <f t="shared" si="1"/>
        <v>0.36326221163218891</v>
      </c>
      <c r="J12" s="72">
        <f>SUM(J13:J17)</f>
        <v>1361</v>
      </c>
      <c r="K12" s="73">
        <f t="shared" si="2"/>
        <v>0.14740604353947795</v>
      </c>
      <c r="L12" s="72">
        <f>SUM(L13:L17)</f>
        <v>13</v>
      </c>
      <c r="M12" s="73">
        <f t="shared" si="3"/>
        <v>1.4079930683418174E-3</v>
      </c>
      <c r="N12" s="72">
        <f>SUM(N13,N14,N15,N16,N17)</f>
        <v>1099</v>
      </c>
      <c r="O12" s="73">
        <f t="shared" si="4"/>
        <v>0.11902956785443518</v>
      </c>
      <c r="P12" s="72">
        <f>SUM(P13,P14,P15,P16,P17)</f>
        <v>18</v>
      </c>
      <c r="Q12" s="73">
        <f t="shared" si="5"/>
        <v>1.9495288638579011E-3</v>
      </c>
      <c r="R12" s="72">
        <f>SUM(R13:R17)</f>
        <v>425</v>
      </c>
      <c r="S12" s="74">
        <f t="shared" si="6"/>
        <v>4.6030542618867104E-2</v>
      </c>
    </row>
    <row r="13" spans="1:25" s="20" customFormat="1" ht="16.5" customHeight="1">
      <c r="A13" s="18">
        <v>1</v>
      </c>
      <c r="B13" s="19" t="s">
        <v>19</v>
      </c>
      <c r="C13" s="28">
        <f>'[8]I PÓŁROCZE'!X12</f>
        <v>1814</v>
      </c>
      <c r="D13" s="28">
        <f>'[8]I PÓŁROCZE'!Y12</f>
        <v>923</v>
      </c>
      <c r="E13" s="29">
        <f t="shared" si="7"/>
        <v>0.50882028665931645</v>
      </c>
      <c r="F13" s="28">
        <f>'[8]I PÓŁROCZE'!AA12</f>
        <v>650</v>
      </c>
      <c r="G13" s="29">
        <f t="shared" si="0"/>
        <v>0.35832414553472985</v>
      </c>
      <c r="H13" s="28">
        <f>'[8]I PÓŁROCZE'!AC12</f>
        <v>747</v>
      </c>
      <c r="I13" s="29">
        <f t="shared" si="1"/>
        <v>0.41179713340683571</v>
      </c>
      <c r="J13" s="28">
        <f>'[8]I PÓŁROCZE'!AE12</f>
        <v>253</v>
      </c>
      <c r="K13" s="29">
        <f t="shared" si="2"/>
        <v>0.13947078280044101</v>
      </c>
      <c r="L13" s="28">
        <f>'[8]I PÓŁROCZE'!AG12</f>
        <v>0</v>
      </c>
      <c r="M13" s="29">
        <f t="shared" si="3"/>
        <v>0</v>
      </c>
      <c r="N13" s="28">
        <f>'[8]I PÓŁROCZE'!AI12</f>
        <v>213</v>
      </c>
      <c r="O13" s="29">
        <f t="shared" si="4"/>
        <v>0.11742006615214995</v>
      </c>
      <c r="P13" s="28">
        <f>'[8]I PÓŁROCZE'!AK12</f>
        <v>0</v>
      </c>
      <c r="Q13" s="29">
        <f t="shared" si="5"/>
        <v>0</v>
      </c>
      <c r="R13" s="28">
        <f>'[8]I PÓŁROCZE'!AM12</f>
        <v>46</v>
      </c>
      <c r="S13" s="30">
        <f t="shared" si="6"/>
        <v>2.5358324145534728E-2</v>
      </c>
    </row>
    <row r="14" spans="1:25" s="38" customFormat="1" ht="16.5" customHeight="1">
      <c r="A14" s="35">
        <v>2</v>
      </c>
      <c r="B14" s="21" t="s">
        <v>21</v>
      </c>
      <c r="C14" s="28">
        <f>'[8]I PÓŁROCZE'!X13</f>
        <v>1424</v>
      </c>
      <c r="D14" s="28">
        <f>'[8]I PÓŁROCZE'!Y13</f>
        <v>646</v>
      </c>
      <c r="E14" s="36">
        <f t="shared" si="7"/>
        <v>0.45365168539325845</v>
      </c>
      <c r="F14" s="28">
        <f>'[8]I PÓŁROCZE'!AA13</f>
        <v>358</v>
      </c>
      <c r="G14" s="36">
        <f t="shared" si="0"/>
        <v>0.25140449438202245</v>
      </c>
      <c r="H14" s="28">
        <f>'[8]I PÓŁROCZE'!AC13</f>
        <v>569</v>
      </c>
      <c r="I14" s="36">
        <f t="shared" si="1"/>
        <v>0.39957865168539325</v>
      </c>
      <c r="J14" s="28">
        <f>'[8]I PÓŁROCZE'!AE13</f>
        <v>256</v>
      </c>
      <c r="K14" s="36">
        <f t="shared" si="2"/>
        <v>0.1797752808988764</v>
      </c>
      <c r="L14" s="28">
        <f>'[8]I PÓŁROCZE'!AG13</f>
        <v>0</v>
      </c>
      <c r="M14" s="36">
        <f t="shared" si="3"/>
        <v>0</v>
      </c>
      <c r="N14" s="28">
        <f>'[8]I PÓŁROCZE'!AI13</f>
        <v>139</v>
      </c>
      <c r="O14" s="36">
        <f t="shared" si="4"/>
        <v>9.76123595505618E-2</v>
      </c>
      <c r="P14" s="28">
        <f>'[8]I PÓŁROCZE'!AK13</f>
        <v>3</v>
      </c>
      <c r="Q14" s="36">
        <f t="shared" si="5"/>
        <v>2.1067415730337078E-3</v>
      </c>
      <c r="R14" s="28">
        <f>'[8]I PÓŁROCZE'!AM13</f>
        <v>83</v>
      </c>
      <c r="S14" s="37">
        <f t="shared" si="6"/>
        <v>5.8286516853932581E-2</v>
      </c>
    </row>
    <row r="15" spans="1:25" ht="16.5" customHeight="1">
      <c r="A15" s="18">
        <v>3</v>
      </c>
      <c r="B15" s="19" t="s">
        <v>20</v>
      </c>
      <c r="C15" s="28">
        <f>'[8]I PÓŁROCZE'!X14</f>
        <v>2352</v>
      </c>
      <c r="D15" s="28">
        <f>'[8]I PÓŁROCZE'!Y14</f>
        <v>1276</v>
      </c>
      <c r="E15" s="29">
        <f t="shared" si="7"/>
        <v>0.54251700680272108</v>
      </c>
      <c r="F15" s="28">
        <f>'[8]I PÓŁROCZE'!AA14</f>
        <v>843</v>
      </c>
      <c r="G15" s="29">
        <f t="shared" si="0"/>
        <v>0.35841836734693877</v>
      </c>
      <c r="H15" s="28">
        <f>'[8]I PÓŁROCZE'!AC14</f>
        <v>858</v>
      </c>
      <c r="I15" s="29">
        <f t="shared" si="1"/>
        <v>0.36479591836734693</v>
      </c>
      <c r="J15" s="28">
        <f>'[8]I PÓŁROCZE'!AE14</f>
        <v>337</v>
      </c>
      <c r="K15" s="29">
        <f t="shared" si="2"/>
        <v>0.14328231292517007</v>
      </c>
      <c r="L15" s="28">
        <f>'[8]I PÓŁROCZE'!AG14</f>
        <v>1</v>
      </c>
      <c r="M15" s="29">
        <f t="shared" si="3"/>
        <v>4.2517006802721087E-4</v>
      </c>
      <c r="N15" s="28">
        <f>'[8]I PÓŁROCZE'!AI14</f>
        <v>235</v>
      </c>
      <c r="O15" s="29">
        <f t="shared" si="4"/>
        <v>9.9914965986394558E-2</v>
      </c>
      <c r="P15" s="28">
        <f>'[8]I PÓŁROCZE'!AK14</f>
        <v>6</v>
      </c>
      <c r="Q15" s="29">
        <f t="shared" si="5"/>
        <v>2.5510204081632651E-3</v>
      </c>
      <c r="R15" s="28">
        <f>'[8]I PÓŁROCZE'!AM14</f>
        <v>80</v>
      </c>
      <c r="S15" s="30">
        <f t="shared" si="6"/>
        <v>3.4013605442176874E-2</v>
      </c>
    </row>
    <row r="16" spans="1:25" s="20" customFormat="1" ht="16.5" customHeight="1">
      <c r="A16" s="18">
        <v>4</v>
      </c>
      <c r="B16" s="19" t="s">
        <v>22</v>
      </c>
      <c r="C16" s="28">
        <f>'[8]I PÓŁROCZE'!X15</f>
        <v>2238</v>
      </c>
      <c r="D16" s="28">
        <f>'[8]I PÓŁROCZE'!Y15</f>
        <v>1273</v>
      </c>
      <c r="E16" s="29">
        <f t="shared" si="7"/>
        <v>0.56881143878462914</v>
      </c>
      <c r="F16" s="28">
        <f>'[8]I PÓŁROCZE'!AA15</f>
        <v>852</v>
      </c>
      <c r="G16" s="29">
        <f t="shared" si="0"/>
        <v>0.38069705093833778</v>
      </c>
      <c r="H16" s="28">
        <f>'[8]I PÓŁROCZE'!AC15</f>
        <v>711</v>
      </c>
      <c r="I16" s="29">
        <f t="shared" si="1"/>
        <v>0.31769436997319034</v>
      </c>
      <c r="J16" s="28">
        <f>'[8]I PÓŁROCZE'!AE15</f>
        <v>294</v>
      </c>
      <c r="K16" s="29">
        <f t="shared" si="2"/>
        <v>0.13136729222520108</v>
      </c>
      <c r="L16" s="28">
        <f>'[8]I PÓŁROCZE'!AG15</f>
        <v>12</v>
      </c>
      <c r="M16" s="29">
        <f t="shared" si="3"/>
        <v>5.3619302949061663E-3</v>
      </c>
      <c r="N16" s="28">
        <f>'[8]I PÓŁROCZE'!AI15</f>
        <v>278</v>
      </c>
      <c r="O16" s="29">
        <f t="shared" si="4"/>
        <v>0.12421805183199285</v>
      </c>
      <c r="P16" s="28">
        <f>'[8]I PÓŁROCZE'!AK15</f>
        <v>9</v>
      </c>
      <c r="Q16" s="29">
        <f t="shared" si="5"/>
        <v>4.0214477211796247E-3</v>
      </c>
      <c r="R16" s="28">
        <f>'[8]I PÓŁROCZE'!AM15</f>
        <v>135</v>
      </c>
      <c r="S16" s="30">
        <f t="shared" si="6"/>
        <v>6.0321715817694369E-2</v>
      </c>
    </row>
    <row r="17" spans="1:19" s="20" customFormat="1" ht="16.5" customHeight="1">
      <c r="A17" s="18">
        <v>5</v>
      </c>
      <c r="B17" s="19" t="s">
        <v>23</v>
      </c>
      <c r="C17" s="28">
        <f>'[8]I PÓŁROCZE'!X16</f>
        <v>1405</v>
      </c>
      <c r="D17" s="28">
        <f>'[8]I PÓŁROCZE'!Y16</f>
        <v>714</v>
      </c>
      <c r="E17" s="29">
        <f t="shared" si="7"/>
        <v>0.5081850533807829</v>
      </c>
      <c r="F17" s="28">
        <f>'[8]I PÓŁROCZE'!AA16</f>
        <v>452</v>
      </c>
      <c r="G17" s="29">
        <f t="shared" si="0"/>
        <v>0.32170818505338078</v>
      </c>
      <c r="H17" s="28">
        <f>'[8]I PÓŁROCZE'!AC16</f>
        <v>469</v>
      </c>
      <c r="I17" s="29">
        <f t="shared" si="1"/>
        <v>0.33380782918149465</v>
      </c>
      <c r="J17" s="28">
        <f>'[8]I PÓŁROCZE'!AE16</f>
        <v>221</v>
      </c>
      <c r="K17" s="29">
        <f t="shared" si="2"/>
        <v>0.15729537366548044</v>
      </c>
      <c r="L17" s="28">
        <f>'[8]I PÓŁROCZE'!AG16</f>
        <v>0</v>
      </c>
      <c r="M17" s="29">
        <f t="shared" si="3"/>
        <v>0</v>
      </c>
      <c r="N17" s="28">
        <f>'[8]I PÓŁROCZE'!AI16</f>
        <v>234</v>
      </c>
      <c r="O17" s="29">
        <f t="shared" si="4"/>
        <v>0.16654804270462634</v>
      </c>
      <c r="P17" s="28">
        <f>'[8]I PÓŁROCZE'!AK16</f>
        <v>0</v>
      </c>
      <c r="Q17" s="29">
        <f t="shared" si="5"/>
        <v>0</v>
      </c>
      <c r="R17" s="28">
        <f>'[8]I PÓŁROCZE'!AM16</f>
        <v>81</v>
      </c>
      <c r="S17" s="30">
        <f t="shared" si="6"/>
        <v>5.7651245551601421E-2</v>
      </c>
    </row>
    <row r="18" spans="1:19" s="17" customFormat="1" ht="18.75" customHeight="1">
      <c r="A18" s="702" t="s">
        <v>92</v>
      </c>
      <c r="B18" s="703"/>
      <c r="C18" s="72">
        <f>SUM(C19:C22)</f>
        <v>10844</v>
      </c>
      <c r="D18" s="72">
        <f>SUM(D19:D22)</f>
        <v>5110</v>
      </c>
      <c r="E18" s="73">
        <f>D18/C18</f>
        <v>0.47122832902987827</v>
      </c>
      <c r="F18" s="72">
        <f>SUM(F19:F22)</f>
        <v>3105</v>
      </c>
      <c r="G18" s="73">
        <f t="shared" si="0"/>
        <v>0.28633345628919216</v>
      </c>
      <c r="H18" s="72">
        <f>SUM(H19:H22)</f>
        <v>4121</v>
      </c>
      <c r="I18" s="73">
        <f t="shared" si="1"/>
        <v>0.38002582073035779</v>
      </c>
      <c r="J18" s="72">
        <f>SUM(J19:J22)</f>
        <v>2043</v>
      </c>
      <c r="K18" s="73">
        <f t="shared" si="2"/>
        <v>0.18839911471781631</v>
      </c>
      <c r="L18" s="72">
        <f>SUM(L19:L22)</f>
        <v>55</v>
      </c>
      <c r="M18" s="73">
        <f t="shared" si="3"/>
        <v>5.0719291774253047E-3</v>
      </c>
      <c r="N18" s="72">
        <f>SUM(N19,N20,N21,N22)</f>
        <v>1382</v>
      </c>
      <c r="O18" s="73">
        <f t="shared" si="4"/>
        <v>0.12744374769457764</v>
      </c>
      <c r="P18" s="72">
        <f>SUM(P19,P20,P21,P22)</f>
        <v>15</v>
      </c>
      <c r="Q18" s="73">
        <f t="shared" si="5"/>
        <v>1.383253412025083E-3</v>
      </c>
      <c r="R18" s="72">
        <f>SUM(R19:R22)</f>
        <v>530</v>
      </c>
      <c r="S18" s="74">
        <f t="shared" si="6"/>
        <v>4.8874953891552934E-2</v>
      </c>
    </row>
    <row r="19" spans="1:19" s="20" customFormat="1" ht="18.75" customHeight="1">
      <c r="A19" s="18">
        <v>1</v>
      </c>
      <c r="B19" s="19" t="s">
        <v>24</v>
      </c>
      <c r="C19" s="28">
        <f>'[8]I PÓŁROCZE'!X18</f>
        <v>1840</v>
      </c>
      <c r="D19" s="28">
        <f>'[8]I PÓŁROCZE'!Y18</f>
        <v>926</v>
      </c>
      <c r="E19" s="29">
        <f t="shared" si="7"/>
        <v>0.50326086956521743</v>
      </c>
      <c r="F19" s="28">
        <f>'[8]I PÓŁROCZE'!AA18</f>
        <v>642</v>
      </c>
      <c r="G19" s="29">
        <f t="shared" si="0"/>
        <v>0.34891304347826085</v>
      </c>
      <c r="H19" s="28">
        <f>'[8]I PÓŁROCZE'!AC18</f>
        <v>724</v>
      </c>
      <c r="I19" s="29">
        <f t="shared" si="1"/>
        <v>0.39347826086956522</v>
      </c>
      <c r="J19" s="28">
        <f>'[8]I PÓŁROCZE'!AE18</f>
        <v>331</v>
      </c>
      <c r="K19" s="29">
        <f t="shared" si="2"/>
        <v>0.17989130434782608</v>
      </c>
      <c r="L19" s="28">
        <f>'[8]I PÓŁROCZE'!AG18</f>
        <v>19</v>
      </c>
      <c r="M19" s="29">
        <f t="shared" si="3"/>
        <v>1.0326086956521738E-2</v>
      </c>
      <c r="N19" s="28">
        <f>'[8]I PÓŁROCZE'!AI18</f>
        <v>147</v>
      </c>
      <c r="O19" s="29">
        <f t="shared" si="4"/>
        <v>7.9891304347826084E-2</v>
      </c>
      <c r="P19" s="28">
        <f>'[8]I PÓŁROCZE'!AK18</f>
        <v>1</v>
      </c>
      <c r="Q19" s="29">
        <f t="shared" si="5"/>
        <v>5.4347826086956522E-4</v>
      </c>
      <c r="R19" s="28">
        <f>'[8]I PÓŁROCZE'!AM18</f>
        <v>73</v>
      </c>
      <c r="S19" s="30">
        <f t="shared" si="6"/>
        <v>3.9673913043478261E-2</v>
      </c>
    </row>
    <row r="20" spans="1:19" s="39" customFormat="1" ht="18.75" customHeight="1">
      <c r="A20" s="35">
        <v>2</v>
      </c>
      <c r="B20" s="21" t="s">
        <v>26</v>
      </c>
      <c r="C20" s="28">
        <f>'[8]I PÓŁROCZE'!X19</f>
        <v>3279</v>
      </c>
      <c r="D20" s="28">
        <f>'[8]I PÓŁROCZE'!Y19</f>
        <v>1338</v>
      </c>
      <c r="E20" s="36">
        <f t="shared" si="7"/>
        <v>0.40805123513266239</v>
      </c>
      <c r="F20" s="28">
        <f>'[8]I PÓŁROCZE'!AA19</f>
        <v>717</v>
      </c>
      <c r="G20" s="36">
        <f t="shared" si="0"/>
        <v>0.21866422689844464</v>
      </c>
      <c r="H20" s="28">
        <f>'[8]I PÓŁROCZE'!AC19</f>
        <v>1286</v>
      </c>
      <c r="I20" s="36">
        <f t="shared" si="1"/>
        <v>0.39219274168953949</v>
      </c>
      <c r="J20" s="28">
        <f>'[8]I PÓŁROCZE'!AE19</f>
        <v>785</v>
      </c>
      <c r="K20" s="36">
        <f t="shared" si="2"/>
        <v>0.23940225678560537</v>
      </c>
      <c r="L20" s="28">
        <f>'[8]I PÓŁROCZE'!AG19</f>
        <v>0</v>
      </c>
      <c r="M20" s="36">
        <f t="shared" si="3"/>
        <v>0</v>
      </c>
      <c r="N20" s="28">
        <f>'[8]I PÓŁROCZE'!AI19</f>
        <v>367</v>
      </c>
      <c r="O20" s="36">
        <f t="shared" si="4"/>
        <v>0.11192436718511742</v>
      </c>
      <c r="P20" s="28">
        <f>'[8]I PÓŁROCZE'!AK19</f>
        <v>2</v>
      </c>
      <c r="Q20" s="36">
        <f t="shared" si="5"/>
        <v>6.0994205550472704E-4</v>
      </c>
      <c r="R20" s="28">
        <f>'[8]I PÓŁROCZE'!AM19</f>
        <v>242</v>
      </c>
      <c r="S20" s="37">
        <f t="shared" si="6"/>
        <v>7.3802988716071979E-2</v>
      </c>
    </row>
    <row r="21" spans="1:19" s="22" customFormat="1" ht="18.75" customHeight="1">
      <c r="A21" s="18">
        <v>3</v>
      </c>
      <c r="B21" s="19" t="s">
        <v>25</v>
      </c>
      <c r="C21" s="28">
        <f>'[8]I PÓŁROCZE'!X20</f>
        <v>3899</v>
      </c>
      <c r="D21" s="28">
        <f>'[8]I PÓŁROCZE'!Y20</f>
        <v>1932</v>
      </c>
      <c r="E21" s="29">
        <f t="shared" si="7"/>
        <v>0.49551166965888688</v>
      </c>
      <c r="F21" s="28">
        <f>'[8]I PÓŁROCZE'!AA20</f>
        <v>1190</v>
      </c>
      <c r="G21" s="29">
        <f t="shared" si="0"/>
        <v>0.30520646319569122</v>
      </c>
      <c r="H21" s="28">
        <f>'[8]I PÓŁROCZE'!AC20</f>
        <v>1372</v>
      </c>
      <c r="I21" s="29">
        <f t="shared" si="1"/>
        <v>0.35188509874326751</v>
      </c>
      <c r="J21" s="28">
        <f>'[8]I PÓŁROCZE'!AE20</f>
        <v>656</v>
      </c>
      <c r="K21" s="29">
        <f t="shared" si="2"/>
        <v>0.16824826878686844</v>
      </c>
      <c r="L21" s="28">
        <f>'[8]I PÓŁROCZE'!AG20</f>
        <v>36</v>
      </c>
      <c r="M21" s="29">
        <f t="shared" si="3"/>
        <v>9.2331367017183894E-3</v>
      </c>
      <c r="N21" s="28">
        <f>'[8]I PÓŁROCZE'!AI20</f>
        <v>687</v>
      </c>
      <c r="O21" s="29">
        <f t="shared" si="4"/>
        <v>0.17619902539112592</v>
      </c>
      <c r="P21" s="28">
        <f>'[8]I PÓŁROCZE'!AK20</f>
        <v>12</v>
      </c>
      <c r="Q21" s="29">
        <f t="shared" si="5"/>
        <v>3.07771223390613E-3</v>
      </c>
      <c r="R21" s="28">
        <f>'[8]I PÓŁROCZE'!AM20</f>
        <v>134</v>
      </c>
      <c r="S21" s="30">
        <f t="shared" si="6"/>
        <v>3.4367786611951785E-2</v>
      </c>
    </row>
    <row r="22" spans="1:19" s="20" customFormat="1" ht="18.75" customHeight="1">
      <c r="A22" s="18">
        <v>4</v>
      </c>
      <c r="B22" s="19" t="s">
        <v>27</v>
      </c>
      <c r="C22" s="28">
        <f>'[8]I PÓŁROCZE'!X21</f>
        <v>1826</v>
      </c>
      <c r="D22" s="28">
        <f>'[8]I PÓŁROCZE'!Y21</f>
        <v>914</v>
      </c>
      <c r="E22" s="29">
        <f t="shared" si="7"/>
        <v>0.5005476451259584</v>
      </c>
      <c r="F22" s="28">
        <f>'[8]I PÓŁROCZE'!AA21</f>
        <v>556</v>
      </c>
      <c r="G22" s="29">
        <f t="shared" si="0"/>
        <v>0.30449069003285872</v>
      </c>
      <c r="H22" s="28">
        <f>'[8]I PÓŁROCZE'!AC21</f>
        <v>739</v>
      </c>
      <c r="I22" s="29">
        <f t="shared" si="1"/>
        <v>0.40470974808324206</v>
      </c>
      <c r="J22" s="28">
        <f>'[8]I PÓŁROCZE'!AE21</f>
        <v>271</v>
      </c>
      <c r="K22" s="29">
        <f t="shared" si="2"/>
        <v>0.1484118291347207</v>
      </c>
      <c r="L22" s="28">
        <f>'[8]I PÓŁROCZE'!AG21</f>
        <v>0</v>
      </c>
      <c r="M22" s="29">
        <f t="shared" si="3"/>
        <v>0</v>
      </c>
      <c r="N22" s="28">
        <f>'[8]I PÓŁROCZE'!AI21</f>
        <v>181</v>
      </c>
      <c r="O22" s="29">
        <f t="shared" si="4"/>
        <v>9.91237677984666E-2</v>
      </c>
      <c r="P22" s="28">
        <f>'[8]I PÓŁROCZE'!AK21</f>
        <v>0</v>
      </c>
      <c r="Q22" s="29">
        <f t="shared" si="5"/>
        <v>0</v>
      </c>
      <c r="R22" s="28">
        <f>'[8]I PÓŁROCZE'!AM21</f>
        <v>81</v>
      </c>
      <c r="S22" s="30">
        <f t="shared" si="6"/>
        <v>4.4359255202628699E-2</v>
      </c>
    </row>
    <row r="23" spans="1:19" s="17" customFormat="1" ht="18.75" customHeight="1">
      <c r="A23" s="702" t="s">
        <v>93</v>
      </c>
      <c r="B23" s="703"/>
      <c r="C23" s="72">
        <f>SUM(C24:C31)</f>
        <v>22314</v>
      </c>
      <c r="D23" s="72">
        <f>SUM(D24:D31)</f>
        <v>9793</v>
      </c>
      <c r="E23" s="73">
        <f>D23/C23</f>
        <v>0.43887245675360759</v>
      </c>
      <c r="F23" s="72">
        <f>SUM(F24:F31)</f>
        <v>5805</v>
      </c>
      <c r="G23" s="73">
        <f t="shared" si="0"/>
        <v>0.26015057811239578</v>
      </c>
      <c r="H23" s="72">
        <f>SUM(H24:H31)</f>
        <v>9135</v>
      </c>
      <c r="I23" s="73">
        <f t="shared" si="1"/>
        <v>0.40938424307609572</v>
      </c>
      <c r="J23" s="72">
        <f>SUM(J24:J31)</f>
        <v>3974</v>
      </c>
      <c r="K23" s="73">
        <f t="shared" si="2"/>
        <v>0.17809446983956262</v>
      </c>
      <c r="L23" s="72">
        <f>SUM(L24:L31)</f>
        <v>255</v>
      </c>
      <c r="M23" s="73">
        <f t="shared" si="3"/>
        <v>1.1427803172895939E-2</v>
      </c>
      <c r="N23" s="72">
        <f>SUM(N24,N25,N26,N27,N28,N29,N30,N31)</f>
        <v>2799</v>
      </c>
      <c r="O23" s="73">
        <f t="shared" si="4"/>
        <v>0.12543694541543426</v>
      </c>
      <c r="P23" s="72">
        <f>SUM(P24,P25,P26,P27,P28,P29,P30,P31)</f>
        <v>26</v>
      </c>
      <c r="Q23" s="73">
        <f t="shared" si="5"/>
        <v>1.1651877744913506E-3</v>
      </c>
      <c r="R23" s="72">
        <f>SUM(R24:R31)</f>
        <v>899</v>
      </c>
      <c r="S23" s="74">
        <f t="shared" si="6"/>
        <v>4.0288608048758626E-2</v>
      </c>
    </row>
    <row r="24" spans="1:19" s="20" customFormat="1" ht="16.5" customHeight="1">
      <c r="A24" s="18">
        <v>1</v>
      </c>
      <c r="B24" s="19" t="s">
        <v>28</v>
      </c>
      <c r="C24" s="28">
        <f>'[8]I PÓŁROCZE'!X23</f>
        <v>891</v>
      </c>
      <c r="D24" s="28">
        <f>'[8]I PÓŁROCZE'!Y23</f>
        <v>519</v>
      </c>
      <c r="E24" s="29">
        <f>D24/C24</f>
        <v>0.5824915824915825</v>
      </c>
      <c r="F24" s="28">
        <f>'[8]I PÓŁROCZE'!AA23</f>
        <v>361</v>
      </c>
      <c r="G24" s="29">
        <f t="shared" si="0"/>
        <v>0.40516273849607182</v>
      </c>
      <c r="H24" s="28">
        <f>'[8]I PÓŁROCZE'!AC23</f>
        <v>271</v>
      </c>
      <c r="I24" s="29">
        <f t="shared" si="1"/>
        <v>0.30415263748597082</v>
      </c>
      <c r="J24" s="28">
        <f>'[8]I PÓŁROCZE'!AE23</f>
        <v>145</v>
      </c>
      <c r="K24" s="29">
        <f t="shared" si="2"/>
        <v>0.16273849607182941</v>
      </c>
      <c r="L24" s="28">
        <f>'[8]I PÓŁROCZE'!AG23</f>
        <v>0</v>
      </c>
      <c r="M24" s="29">
        <f t="shared" si="3"/>
        <v>0</v>
      </c>
      <c r="N24" s="28">
        <f>'[8]I PÓŁROCZE'!AI23</f>
        <v>59</v>
      </c>
      <c r="O24" s="29">
        <f t="shared" si="4"/>
        <v>6.6217732884399555E-2</v>
      </c>
      <c r="P24" s="28">
        <f>'[8]I PÓŁROCZE'!AK23</f>
        <v>0</v>
      </c>
      <c r="Q24" s="29">
        <f t="shared" si="5"/>
        <v>0</v>
      </c>
      <c r="R24" s="28">
        <f>'[8]I PÓŁROCZE'!AM23</f>
        <v>22</v>
      </c>
      <c r="S24" s="30">
        <f t="shared" si="6"/>
        <v>2.4691358024691357E-2</v>
      </c>
    </row>
    <row r="25" spans="1:19" s="20" customFormat="1" ht="16.5" customHeight="1">
      <c r="A25" s="18">
        <v>2</v>
      </c>
      <c r="B25" s="19" t="s">
        <v>29</v>
      </c>
      <c r="C25" s="28">
        <f>'[8]I PÓŁROCZE'!X24</f>
        <v>1724</v>
      </c>
      <c r="D25" s="28">
        <f>'[8]I PÓŁROCZE'!Y24</f>
        <v>814</v>
      </c>
      <c r="E25" s="29">
        <f t="shared" ref="E25:E54" si="8">D25/C25</f>
        <v>0.47215777262180975</v>
      </c>
      <c r="F25" s="28">
        <f>'[8]I PÓŁROCZE'!AA24</f>
        <v>488</v>
      </c>
      <c r="G25" s="29">
        <f t="shared" si="0"/>
        <v>0.28306264501160094</v>
      </c>
      <c r="H25" s="28">
        <f>'[8]I PÓŁROCZE'!AC24</f>
        <v>673</v>
      </c>
      <c r="I25" s="29">
        <f t="shared" si="1"/>
        <v>0.39037122969837584</v>
      </c>
      <c r="J25" s="28">
        <f>'[8]I PÓŁROCZE'!AE24</f>
        <v>307</v>
      </c>
      <c r="K25" s="29">
        <f t="shared" si="2"/>
        <v>0.17807424593967516</v>
      </c>
      <c r="L25" s="28">
        <f>'[8]I PÓŁROCZE'!AG24</f>
        <v>0</v>
      </c>
      <c r="M25" s="29">
        <f t="shared" si="3"/>
        <v>0</v>
      </c>
      <c r="N25" s="28">
        <f>'[8]I PÓŁROCZE'!AI24</f>
        <v>211</v>
      </c>
      <c r="O25" s="29">
        <f t="shared" si="4"/>
        <v>0.12238979118329467</v>
      </c>
      <c r="P25" s="28">
        <f>'[8]I PÓŁROCZE'!AK24</f>
        <v>5</v>
      </c>
      <c r="Q25" s="29">
        <f t="shared" si="5"/>
        <v>2.9002320185614848E-3</v>
      </c>
      <c r="R25" s="28">
        <f>'[8]I PÓŁROCZE'!AM24</f>
        <v>49</v>
      </c>
      <c r="S25" s="30">
        <f t="shared" si="6"/>
        <v>2.8422273781902551E-2</v>
      </c>
    </row>
    <row r="26" spans="1:19" s="20" customFormat="1" ht="16.5" customHeight="1">
      <c r="A26" s="18">
        <v>3</v>
      </c>
      <c r="B26" s="19" t="s">
        <v>30</v>
      </c>
      <c r="C26" s="28">
        <f>'[8]I PÓŁROCZE'!X25</f>
        <v>1255</v>
      </c>
      <c r="D26" s="28">
        <f>'[8]I PÓŁROCZE'!Y25</f>
        <v>638</v>
      </c>
      <c r="E26" s="29">
        <f t="shared" si="8"/>
        <v>0.50836653386454178</v>
      </c>
      <c r="F26" s="28">
        <f>'[8]I PÓŁROCZE'!AA25</f>
        <v>384</v>
      </c>
      <c r="G26" s="29">
        <f t="shared" si="0"/>
        <v>0.30597609561752986</v>
      </c>
      <c r="H26" s="28">
        <f>'[8]I PÓŁROCZE'!AC25</f>
        <v>500</v>
      </c>
      <c r="I26" s="29">
        <f t="shared" si="1"/>
        <v>0.39840637450199201</v>
      </c>
      <c r="J26" s="28">
        <f>'[8]I PÓŁROCZE'!AE25</f>
        <v>204</v>
      </c>
      <c r="K26" s="29">
        <f t="shared" si="2"/>
        <v>0.16254980079681275</v>
      </c>
      <c r="L26" s="28">
        <f>'[8]I PÓŁROCZE'!AG25</f>
        <v>115</v>
      </c>
      <c r="M26" s="29">
        <f t="shared" si="3"/>
        <v>9.1633466135458169E-2</v>
      </c>
      <c r="N26" s="28">
        <f>'[8]I PÓŁROCZE'!AI25</f>
        <v>110</v>
      </c>
      <c r="O26" s="29">
        <f t="shared" si="4"/>
        <v>8.7649402390438252E-2</v>
      </c>
      <c r="P26" s="28">
        <f>'[8]I PÓŁROCZE'!AK25</f>
        <v>1</v>
      </c>
      <c r="Q26" s="29">
        <f t="shared" si="5"/>
        <v>7.9681274900398409E-4</v>
      </c>
      <c r="R26" s="28">
        <f>'[8]I PÓŁROCZE'!AM25</f>
        <v>54</v>
      </c>
      <c r="S26" s="30">
        <f t="shared" si="6"/>
        <v>4.3027888446215141E-2</v>
      </c>
    </row>
    <row r="27" spans="1:19" s="20" customFormat="1" ht="16.5" customHeight="1">
      <c r="A27" s="18">
        <v>4</v>
      </c>
      <c r="B27" s="19" t="s">
        <v>113</v>
      </c>
      <c r="C27" s="28">
        <f>'[8]I PÓŁROCZE'!X26</f>
        <v>2082</v>
      </c>
      <c r="D27" s="28">
        <f>'[8]I PÓŁROCZE'!Y26</f>
        <v>944</v>
      </c>
      <c r="E27" s="29">
        <f t="shared" si="8"/>
        <v>0.45341018251681076</v>
      </c>
      <c r="F27" s="28">
        <f>'[8]I PÓŁROCZE'!AA26</f>
        <v>628</v>
      </c>
      <c r="G27" s="29">
        <f t="shared" si="0"/>
        <v>0.30163304514889527</v>
      </c>
      <c r="H27" s="28">
        <f>'[8]I PÓŁROCZE'!AC26</f>
        <v>885</v>
      </c>
      <c r="I27" s="29">
        <f t="shared" si="1"/>
        <v>0.4250720461095101</v>
      </c>
      <c r="J27" s="28">
        <f>'[8]I PÓŁROCZE'!AE26</f>
        <v>425</v>
      </c>
      <c r="K27" s="29">
        <f t="shared" si="2"/>
        <v>0.20413064361191163</v>
      </c>
      <c r="L27" s="28">
        <f>'[8]I PÓŁROCZE'!AG26</f>
        <v>2</v>
      </c>
      <c r="M27" s="29">
        <f t="shared" si="3"/>
        <v>9.6061479346781938E-4</v>
      </c>
      <c r="N27" s="28">
        <f>'[8]I PÓŁROCZE'!AI26</f>
        <v>157</v>
      </c>
      <c r="O27" s="29">
        <f t="shared" si="4"/>
        <v>7.5408261287223818E-2</v>
      </c>
      <c r="P27" s="28">
        <f>'[8]I PÓŁROCZE'!AK26</f>
        <v>0</v>
      </c>
      <c r="Q27" s="29">
        <f t="shared" si="5"/>
        <v>0</v>
      </c>
      <c r="R27" s="28">
        <f>'[8]I PÓŁROCZE'!AM26</f>
        <v>34</v>
      </c>
      <c r="S27" s="30">
        <f t="shared" si="6"/>
        <v>1.633045148895293E-2</v>
      </c>
    </row>
    <row r="28" spans="1:19" s="38" customFormat="1" ht="16.5" customHeight="1">
      <c r="A28" s="35">
        <v>5</v>
      </c>
      <c r="B28" s="21" t="s">
        <v>115</v>
      </c>
      <c r="C28" s="28">
        <f>'[8]I PÓŁROCZE'!X27</f>
        <v>7145</v>
      </c>
      <c r="D28" s="28">
        <f>'[8]I PÓŁROCZE'!Y27</f>
        <v>2703</v>
      </c>
      <c r="E28" s="36">
        <f t="shared" si="8"/>
        <v>0.3783065080475857</v>
      </c>
      <c r="F28" s="28">
        <f>'[8]I PÓŁROCZE'!AA27</f>
        <v>1432</v>
      </c>
      <c r="G28" s="36">
        <f t="shared" si="0"/>
        <v>0.20041987403778866</v>
      </c>
      <c r="H28" s="28">
        <f>'[8]I PÓŁROCZE'!AC27</f>
        <v>2882</v>
      </c>
      <c r="I28" s="36">
        <f t="shared" si="1"/>
        <v>0.40335899230230932</v>
      </c>
      <c r="J28" s="28">
        <f>'[8]I PÓŁROCZE'!AE27</f>
        <v>1382</v>
      </c>
      <c r="K28" s="36">
        <f t="shared" si="2"/>
        <v>0.19342197340797759</v>
      </c>
      <c r="L28" s="28">
        <f>'[8]I PÓŁROCZE'!AG27</f>
        <v>62</v>
      </c>
      <c r="M28" s="36">
        <f t="shared" si="3"/>
        <v>8.6773967809657109E-3</v>
      </c>
      <c r="N28" s="28">
        <f>'[8]I PÓŁROCZE'!AI27</f>
        <v>1100</v>
      </c>
      <c r="O28" s="36">
        <f t="shared" si="4"/>
        <v>0.15395381385584325</v>
      </c>
      <c r="P28" s="28">
        <f>'[8]I PÓŁROCZE'!AK27</f>
        <v>8</v>
      </c>
      <c r="Q28" s="36">
        <f t="shared" si="5"/>
        <v>1.1196641007697691E-3</v>
      </c>
      <c r="R28" s="28">
        <f>'[8]I PÓŁROCZE'!AM27</f>
        <v>436</v>
      </c>
      <c r="S28" s="37">
        <f t="shared" si="6"/>
        <v>6.1021693491952411E-2</v>
      </c>
    </row>
    <row r="29" spans="1:19" ht="16.5" customHeight="1">
      <c r="A29" s="18">
        <v>6</v>
      </c>
      <c r="B29" s="19" t="s">
        <v>31</v>
      </c>
      <c r="C29" s="28">
        <f>'[8]I PÓŁROCZE'!X28</f>
        <v>5839</v>
      </c>
      <c r="D29" s="28">
        <f>'[8]I PÓŁROCZE'!Y28</f>
        <v>2693</v>
      </c>
      <c r="E29" s="29">
        <f t="shared" si="8"/>
        <v>0.4612091111491694</v>
      </c>
      <c r="F29" s="28">
        <f>'[8]I PÓŁROCZE'!AA28</f>
        <v>1621</v>
      </c>
      <c r="G29" s="29">
        <f t="shared" si="0"/>
        <v>0.27761603014214764</v>
      </c>
      <c r="H29" s="28">
        <f>'[8]I PÓŁROCZE'!AC28</f>
        <v>2393</v>
      </c>
      <c r="I29" s="29">
        <f t="shared" si="1"/>
        <v>0.40983045041959237</v>
      </c>
      <c r="J29" s="28">
        <f>'[8]I PÓŁROCZE'!AE28</f>
        <v>928</v>
      </c>
      <c r="K29" s="29">
        <f t="shared" si="2"/>
        <v>0.15893132385682479</v>
      </c>
      <c r="L29" s="28">
        <f>'[8]I PÓŁROCZE'!AG28</f>
        <v>4</v>
      </c>
      <c r="M29" s="29">
        <f t="shared" si="3"/>
        <v>6.8504880972769305E-4</v>
      </c>
      <c r="N29" s="28">
        <f>'[8]I PÓŁROCZE'!AI28</f>
        <v>770</v>
      </c>
      <c r="O29" s="29">
        <f t="shared" si="4"/>
        <v>0.13187189587258091</v>
      </c>
      <c r="P29" s="28">
        <f>'[8]I PÓŁROCZE'!AK28</f>
        <v>9</v>
      </c>
      <c r="Q29" s="29">
        <f t="shared" si="5"/>
        <v>1.5413598218873095E-3</v>
      </c>
      <c r="R29" s="28">
        <f>'[8]I PÓŁROCZE'!AM28</f>
        <v>187</v>
      </c>
      <c r="S29" s="30">
        <f t="shared" si="6"/>
        <v>3.2026031854769654E-2</v>
      </c>
    </row>
    <row r="30" spans="1:19" s="20" customFormat="1" ht="16.5" customHeight="1">
      <c r="A30" s="18">
        <v>7</v>
      </c>
      <c r="B30" s="19" t="s">
        <v>32</v>
      </c>
      <c r="C30" s="28">
        <f>'[8]I PÓŁROCZE'!X29</f>
        <v>1937</v>
      </c>
      <c r="D30" s="28">
        <f>'[8]I PÓŁROCZE'!Y29</f>
        <v>752</v>
      </c>
      <c r="E30" s="29">
        <f t="shared" si="8"/>
        <v>0.38822922044398556</v>
      </c>
      <c r="F30" s="28">
        <f>'[8]I PÓŁROCZE'!AA29</f>
        <v>431</v>
      </c>
      <c r="G30" s="29">
        <f t="shared" si="0"/>
        <v>0.2225090345895715</v>
      </c>
      <c r="H30" s="28">
        <f>'[8]I PÓŁROCZE'!AC29</f>
        <v>914</v>
      </c>
      <c r="I30" s="29">
        <f t="shared" si="1"/>
        <v>0.47186370676303563</v>
      </c>
      <c r="J30" s="28">
        <f>'[8]I PÓŁROCZE'!AE29</f>
        <v>380</v>
      </c>
      <c r="K30" s="29">
        <f t="shared" si="2"/>
        <v>0.19617965926690759</v>
      </c>
      <c r="L30" s="28">
        <f>'[8]I PÓŁROCZE'!AG29</f>
        <v>3</v>
      </c>
      <c r="M30" s="29">
        <f t="shared" si="3"/>
        <v>1.5487867836861124E-3</v>
      </c>
      <c r="N30" s="28">
        <f>'[8]I PÓŁROCZE'!AI29</f>
        <v>224</v>
      </c>
      <c r="O30" s="29">
        <f t="shared" si="4"/>
        <v>0.11564274651522974</v>
      </c>
      <c r="P30" s="28">
        <f>'[8]I PÓŁROCZE'!AK29</f>
        <v>0</v>
      </c>
      <c r="Q30" s="29">
        <f t="shared" si="5"/>
        <v>0</v>
      </c>
      <c r="R30" s="28">
        <f>'[8]I PÓŁROCZE'!AM29</f>
        <v>76</v>
      </c>
      <c r="S30" s="30">
        <f t="shared" si="6"/>
        <v>3.923593185338152E-2</v>
      </c>
    </row>
    <row r="31" spans="1:19" s="20" customFormat="1" ht="16.5" customHeight="1">
      <c r="A31" s="18">
        <v>8</v>
      </c>
      <c r="B31" s="19" t="s">
        <v>33</v>
      </c>
      <c r="C31" s="28">
        <f>'[8]I PÓŁROCZE'!X30</f>
        <v>1441</v>
      </c>
      <c r="D31" s="28">
        <f>'[8]I PÓŁROCZE'!Y30</f>
        <v>730</v>
      </c>
      <c r="E31" s="29">
        <f t="shared" si="8"/>
        <v>0.50659264399722415</v>
      </c>
      <c r="F31" s="28">
        <f>'[8]I PÓŁROCZE'!AA30</f>
        <v>460</v>
      </c>
      <c r="G31" s="29">
        <f t="shared" si="0"/>
        <v>0.31922276197085359</v>
      </c>
      <c r="H31" s="28">
        <f>'[8]I PÓŁROCZE'!AC30</f>
        <v>617</v>
      </c>
      <c r="I31" s="29">
        <f t="shared" si="1"/>
        <v>0.42817487855655795</v>
      </c>
      <c r="J31" s="28">
        <f>'[8]I PÓŁROCZE'!AE30</f>
        <v>203</v>
      </c>
      <c r="K31" s="29">
        <f t="shared" si="2"/>
        <v>0.14087439278278974</v>
      </c>
      <c r="L31" s="28">
        <f>'[8]I PÓŁROCZE'!AG30</f>
        <v>69</v>
      </c>
      <c r="M31" s="29">
        <f t="shared" si="3"/>
        <v>4.7883414295628035E-2</v>
      </c>
      <c r="N31" s="28">
        <f>'[8]I PÓŁROCZE'!AI30</f>
        <v>168</v>
      </c>
      <c r="O31" s="29">
        <f t="shared" si="4"/>
        <v>0.11658570437196392</v>
      </c>
      <c r="P31" s="28">
        <f>'[8]I PÓŁROCZE'!AK30</f>
        <v>3</v>
      </c>
      <c r="Q31" s="29">
        <f t="shared" si="5"/>
        <v>2.0818875780707841E-3</v>
      </c>
      <c r="R31" s="28">
        <f>'[8]I PÓŁROCZE'!AM30</f>
        <v>41</v>
      </c>
      <c r="S31" s="30">
        <f t="shared" si="6"/>
        <v>2.8452463566967384E-2</v>
      </c>
    </row>
    <row r="32" spans="1:19" s="17" customFormat="1" ht="18" customHeight="1">
      <c r="A32" s="702" t="s">
        <v>5</v>
      </c>
      <c r="B32" s="703"/>
      <c r="C32" s="72">
        <f>SUM(C33:C36)</f>
        <v>5131</v>
      </c>
      <c r="D32" s="72">
        <f>SUM(D33:D36)</f>
        <v>2758</v>
      </c>
      <c r="E32" s="73">
        <f t="shared" si="8"/>
        <v>0.53751705320600274</v>
      </c>
      <c r="F32" s="72">
        <f>SUM(F33:F36)</f>
        <v>1633</v>
      </c>
      <c r="G32" s="73">
        <f t="shared" si="0"/>
        <v>0.31826154745663615</v>
      </c>
      <c r="H32" s="72">
        <f>SUM(H33:H36)</f>
        <v>1565</v>
      </c>
      <c r="I32" s="73">
        <f t="shared" si="1"/>
        <v>0.30500877022022999</v>
      </c>
      <c r="J32" s="72">
        <f>SUM(J33:J36)</f>
        <v>699</v>
      </c>
      <c r="K32" s="73">
        <f t="shared" si="2"/>
        <v>0.13623075423893977</v>
      </c>
      <c r="L32" s="72">
        <f>SUM(L33:L36)</f>
        <v>44</v>
      </c>
      <c r="M32" s="73">
        <f t="shared" si="3"/>
        <v>8.5753264470863379E-3</v>
      </c>
      <c r="N32" s="72">
        <f>SUM(N33,N34,N35,N36)</f>
        <v>825</v>
      </c>
      <c r="O32" s="73">
        <f t="shared" si="4"/>
        <v>0.16078737088286885</v>
      </c>
      <c r="P32" s="72">
        <f>SUM(P33,P34,P35,P36)</f>
        <v>18</v>
      </c>
      <c r="Q32" s="73">
        <f t="shared" si="5"/>
        <v>3.5080880919898657E-3</v>
      </c>
      <c r="R32" s="72">
        <f>SUM(R33:R36)</f>
        <v>229</v>
      </c>
      <c r="S32" s="74">
        <f t="shared" si="6"/>
        <v>4.4630676281426619E-2</v>
      </c>
    </row>
    <row r="33" spans="1:19" s="20" customFormat="1" ht="16.5" customHeight="1">
      <c r="A33" s="18">
        <v>1</v>
      </c>
      <c r="B33" s="19" t="s">
        <v>121</v>
      </c>
      <c r="C33" s="28">
        <f>'[8]I PÓŁROCZE'!X32</f>
        <v>798</v>
      </c>
      <c r="D33" s="28">
        <f>'[8]I PÓŁROCZE'!Y32</f>
        <v>450</v>
      </c>
      <c r="E33" s="29">
        <f t="shared" si="8"/>
        <v>0.56390977443609025</v>
      </c>
      <c r="F33" s="28">
        <f>'[8]I PÓŁROCZE'!AA32</f>
        <v>283</v>
      </c>
      <c r="G33" s="29">
        <f t="shared" si="0"/>
        <v>0.35463659147869675</v>
      </c>
      <c r="H33" s="28">
        <f>'[8]I PÓŁROCZE'!AC32</f>
        <v>257</v>
      </c>
      <c r="I33" s="29">
        <f t="shared" si="1"/>
        <v>0.32205513784461154</v>
      </c>
      <c r="J33" s="28">
        <f>'[8]I PÓŁROCZE'!AE32</f>
        <v>79</v>
      </c>
      <c r="K33" s="29">
        <f t="shared" si="2"/>
        <v>9.8997493734335834E-2</v>
      </c>
      <c r="L33" s="28">
        <f>'[8]I PÓŁROCZE'!AG32</f>
        <v>31</v>
      </c>
      <c r="M33" s="29">
        <f t="shared" si="3"/>
        <v>3.8847117794486213E-2</v>
      </c>
      <c r="N33" s="28">
        <f>'[8]I PÓŁROCZE'!AI32</f>
        <v>122</v>
      </c>
      <c r="O33" s="29">
        <f t="shared" si="4"/>
        <v>0.15288220551378445</v>
      </c>
      <c r="P33" s="28">
        <f>'[8]I PÓŁROCZE'!AK32</f>
        <v>1</v>
      </c>
      <c r="Q33" s="29">
        <f t="shared" si="5"/>
        <v>1.2531328320802004E-3</v>
      </c>
      <c r="R33" s="28">
        <f>'[8]I PÓŁROCZE'!AM32</f>
        <v>32</v>
      </c>
      <c r="S33" s="30">
        <f t="shared" si="6"/>
        <v>4.0100250626566414E-2</v>
      </c>
    </row>
    <row r="34" spans="1:19" s="38" customFormat="1" ht="16.5" customHeight="1">
      <c r="A34" s="35">
        <v>2</v>
      </c>
      <c r="B34" s="21" t="s">
        <v>123</v>
      </c>
      <c r="C34" s="28">
        <f>'[8]I PÓŁROCZE'!X33</f>
        <v>1527</v>
      </c>
      <c r="D34" s="28">
        <f>'[8]I PÓŁROCZE'!Y33</f>
        <v>694</v>
      </c>
      <c r="E34" s="36">
        <f t="shared" si="8"/>
        <v>0.45448592010478062</v>
      </c>
      <c r="F34" s="28">
        <f>'[8]I PÓŁROCZE'!AA33</f>
        <v>351</v>
      </c>
      <c r="G34" s="36">
        <f t="shared" si="0"/>
        <v>0.22986247544204322</v>
      </c>
      <c r="H34" s="28">
        <f>'[8]I PÓŁROCZE'!AC33</f>
        <v>478</v>
      </c>
      <c r="I34" s="36">
        <f t="shared" si="1"/>
        <v>0.31303208906352326</v>
      </c>
      <c r="J34" s="28">
        <f>'[8]I PÓŁROCZE'!AE33</f>
        <v>268</v>
      </c>
      <c r="K34" s="36">
        <f t="shared" si="2"/>
        <v>0.17550753110674525</v>
      </c>
      <c r="L34" s="28">
        <f>'[8]I PÓŁROCZE'!AG33</f>
        <v>10</v>
      </c>
      <c r="M34" s="36">
        <f t="shared" si="3"/>
        <v>6.5487884741322853E-3</v>
      </c>
      <c r="N34" s="28">
        <f>'[8]I PÓŁROCZE'!AI33</f>
        <v>273</v>
      </c>
      <c r="O34" s="36">
        <f t="shared" si="4"/>
        <v>0.1787819253438114</v>
      </c>
      <c r="P34" s="28">
        <f>'[8]I PÓŁROCZE'!AK33</f>
        <v>9</v>
      </c>
      <c r="Q34" s="36">
        <f t="shared" si="5"/>
        <v>5.893909626719057E-3</v>
      </c>
      <c r="R34" s="28">
        <f>'[8]I PÓŁROCZE'!AM33</f>
        <v>89</v>
      </c>
      <c r="S34" s="37">
        <f t="shared" si="6"/>
        <v>5.8284217419777344E-2</v>
      </c>
    </row>
    <row r="35" spans="1:19" ht="16.5" customHeight="1">
      <c r="A35" s="18">
        <v>3</v>
      </c>
      <c r="B35" s="19" t="s">
        <v>34</v>
      </c>
      <c r="C35" s="28">
        <f>'[8]I PÓŁROCZE'!X34</f>
        <v>1514</v>
      </c>
      <c r="D35" s="28">
        <f>'[8]I PÓŁROCZE'!Y34</f>
        <v>875</v>
      </c>
      <c r="E35" s="29">
        <f t="shared" si="8"/>
        <v>0.5779392338177014</v>
      </c>
      <c r="F35" s="28">
        <f>'[8]I PÓŁROCZE'!AA34</f>
        <v>539</v>
      </c>
      <c r="G35" s="29">
        <f t="shared" si="0"/>
        <v>0.35601056803170411</v>
      </c>
      <c r="H35" s="28">
        <f>'[8]I PÓŁROCZE'!AC34</f>
        <v>393</v>
      </c>
      <c r="I35" s="29">
        <f t="shared" si="1"/>
        <v>0.25957727873183617</v>
      </c>
      <c r="J35" s="28">
        <f>'[8]I PÓŁROCZE'!AE34</f>
        <v>199</v>
      </c>
      <c r="K35" s="29">
        <f t="shared" si="2"/>
        <v>0.13143989431968295</v>
      </c>
      <c r="L35" s="28">
        <f>'[8]I PÓŁROCZE'!AG34</f>
        <v>3</v>
      </c>
      <c r="M35" s="29">
        <f t="shared" si="3"/>
        <v>1.9815059445178335E-3</v>
      </c>
      <c r="N35" s="28">
        <f>'[8]I PÓŁROCZE'!AI34</f>
        <v>270</v>
      </c>
      <c r="O35" s="29">
        <f t="shared" si="4"/>
        <v>0.17833553500660501</v>
      </c>
      <c r="P35" s="28">
        <f>'[8]I PÓŁROCZE'!AK34</f>
        <v>3</v>
      </c>
      <c r="Q35" s="29">
        <f t="shared" si="5"/>
        <v>1.9815059445178335E-3</v>
      </c>
      <c r="R35" s="28">
        <f>'[8]I PÓŁROCZE'!AM34</f>
        <v>51</v>
      </c>
      <c r="S35" s="30">
        <f t="shared" si="6"/>
        <v>3.3685601056803169E-2</v>
      </c>
    </row>
    <row r="36" spans="1:19" s="20" customFormat="1" ht="16.5" customHeight="1">
      <c r="A36" s="18">
        <v>4</v>
      </c>
      <c r="B36" s="19" t="s">
        <v>35</v>
      </c>
      <c r="C36" s="28">
        <f>'[8]I PÓŁROCZE'!X35</f>
        <v>1292</v>
      </c>
      <c r="D36" s="28">
        <f>'[8]I PÓŁROCZE'!Y35</f>
        <v>739</v>
      </c>
      <c r="E36" s="29">
        <f t="shared" si="8"/>
        <v>0.57198142414860687</v>
      </c>
      <c r="F36" s="28">
        <f>'[8]I PÓŁROCZE'!AA35</f>
        <v>460</v>
      </c>
      <c r="G36" s="29">
        <f t="shared" si="0"/>
        <v>0.35603715170278638</v>
      </c>
      <c r="H36" s="28">
        <f>'[8]I PÓŁROCZE'!AC35</f>
        <v>437</v>
      </c>
      <c r="I36" s="29">
        <f t="shared" si="1"/>
        <v>0.33823529411764708</v>
      </c>
      <c r="J36" s="28">
        <f>'[8]I PÓŁROCZE'!AE35</f>
        <v>153</v>
      </c>
      <c r="K36" s="29">
        <f t="shared" si="2"/>
        <v>0.11842105263157894</v>
      </c>
      <c r="L36" s="28">
        <f>'[8]I PÓŁROCZE'!AG35</f>
        <v>0</v>
      </c>
      <c r="M36" s="29">
        <f t="shared" si="3"/>
        <v>0</v>
      </c>
      <c r="N36" s="28">
        <f>'[8]I PÓŁROCZE'!AI35</f>
        <v>160</v>
      </c>
      <c r="O36" s="29">
        <f t="shared" si="4"/>
        <v>0.1238390092879257</v>
      </c>
      <c r="P36" s="28">
        <f>'[8]I PÓŁROCZE'!AK35</f>
        <v>5</v>
      </c>
      <c r="Q36" s="29">
        <f t="shared" si="5"/>
        <v>3.869969040247678E-3</v>
      </c>
      <c r="R36" s="28">
        <f>'[8]I PÓŁROCZE'!AM35</f>
        <v>57</v>
      </c>
      <c r="S36" s="30">
        <f t="shared" si="6"/>
        <v>4.4117647058823532E-2</v>
      </c>
    </row>
    <row r="37" spans="1:19" s="17" customFormat="1" ht="18.75" customHeight="1">
      <c r="A37" s="702" t="s">
        <v>52</v>
      </c>
      <c r="B37" s="703"/>
      <c r="C37" s="72">
        <f>SUM(C38:C54)</f>
        <v>49554</v>
      </c>
      <c r="D37" s="72">
        <f>SUM(D38:D54)</f>
        <v>20018</v>
      </c>
      <c r="E37" s="73">
        <f t="shared" si="8"/>
        <v>0.40396335310973885</v>
      </c>
      <c r="F37" s="72">
        <f>SUM(F38:F54)</f>
        <v>11117</v>
      </c>
      <c r="G37" s="73">
        <f t="shared" si="0"/>
        <v>0.22434112281551438</v>
      </c>
      <c r="H37" s="72">
        <f>SUM(H38:H54)</f>
        <v>16978</v>
      </c>
      <c r="I37" s="73">
        <f t="shared" si="1"/>
        <v>0.34261613593251805</v>
      </c>
      <c r="J37" s="72">
        <f>SUM(J38:J54)</f>
        <v>11497</v>
      </c>
      <c r="K37" s="73">
        <f t="shared" si="2"/>
        <v>0.232009524962667</v>
      </c>
      <c r="L37" s="72">
        <f>SUM(L38:L54)</f>
        <v>529</v>
      </c>
      <c r="M37" s="73">
        <f t="shared" si="3"/>
        <v>1.0675222989062438E-2</v>
      </c>
      <c r="N37" s="72">
        <f>SUM(N38,N39,N40,N41,N42,N43,N44,N45,N46,N47,N48,N49,N50,N51,N52,N53,N54)</f>
        <v>6720</v>
      </c>
      <c r="O37" s="73">
        <f t="shared" si="4"/>
        <v>0.13560963797069864</v>
      </c>
      <c r="P37" s="72">
        <f>SUM(P38,P39,P40,P41,P42,P43,P44,P45,P46,P47,P48,P49,P50,P51,P52,P53,P54)</f>
        <v>91</v>
      </c>
      <c r="Q37" s="73">
        <f t="shared" si="5"/>
        <v>1.8363805141865439E-3</v>
      </c>
      <c r="R37" s="72">
        <f>SUM(R38:R54)</f>
        <v>2317</v>
      </c>
      <c r="S37" s="74">
        <f t="shared" si="6"/>
        <v>4.6757073091980468E-2</v>
      </c>
    </row>
    <row r="38" spans="1:19" s="20" customFormat="1" ht="16.5" customHeight="1">
      <c r="A38" s="18">
        <v>1</v>
      </c>
      <c r="B38" s="19" t="s">
        <v>36</v>
      </c>
      <c r="C38" s="28">
        <f>'[8]I PÓŁROCZE'!X37</f>
        <v>2116</v>
      </c>
      <c r="D38" s="28">
        <f>'[8]I PÓŁROCZE'!Y37</f>
        <v>1052</v>
      </c>
      <c r="E38" s="29">
        <f t="shared" si="8"/>
        <v>0.49716446124763702</v>
      </c>
      <c r="F38" s="28">
        <f>'[8]I PÓŁROCZE'!AA37</f>
        <v>655</v>
      </c>
      <c r="G38" s="29">
        <f t="shared" si="0"/>
        <v>0.30954631379962194</v>
      </c>
      <c r="H38" s="28">
        <f>'[8]I PÓŁROCZE'!AC37</f>
        <v>817</v>
      </c>
      <c r="I38" s="29">
        <f t="shared" si="1"/>
        <v>0.38610586011342157</v>
      </c>
      <c r="J38" s="28">
        <f>'[8]I PÓŁROCZE'!AE37</f>
        <v>336</v>
      </c>
      <c r="K38" s="29">
        <f t="shared" si="2"/>
        <v>0.15879017013232513</v>
      </c>
      <c r="L38" s="28">
        <f>'[8]I PÓŁROCZE'!AG37</f>
        <v>0</v>
      </c>
      <c r="M38" s="29">
        <f t="shared" si="3"/>
        <v>0</v>
      </c>
      <c r="N38" s="28">
        <f>'[8]I PÓŁROCZE'!AI37</f>
        <v>169</v>
      </c>
      <c r="O38" s="29">
        <f t="shared" si="4"/>
        <v>7.9867674858223062E-2</v>
      </c>
      <c r="P38" s="28">
        <f>'[8]I PÓŁROCZE'!AK37</f>
        <v>0</v>
      </c>
      <c r="Q38" s="29">
        <f t="shared" si="5"/>
        <v>0</v>
      </c>
      <c r="R38" s="28">
        <f>'[8]I PÓŁROCZE'!AM37</f>
        <v>29</v>
      </c>
      <c r="S38" s="30">
        <f t="shared" si="6"/>
        <v>1.3705103969754254E-2</v>
      </c>
    </row>
    <row r="39" spans="1:19" s="20" customFormat="1" ht="16.5" customHeight="1">
      <c r="A39" s="18">
        <v>2</v>
      </c>
      <c r="B39" s="19" t="s">
        <v>37</v>
      </c>
      <c r="C39" s="28">
        <f>'[8]I PÓŁROCZE'!X38</f>
        <v>1252</v>
      </c>
      <c r="D39" s="28">
        <f>'[8]I PÓŁROCZE'!Y38</f>
        <v>515</v>
      </c>
      <c r="E39" s="29">
        <f t="shared" si="8"/>
        <v>0.41134185303514376</v>
      </c>
      <c r="F39" s="28">
        <f>'[8]I PÓŁROCZE'!AA38</f>
        <v>298</v>
      </c>
      <c r="G39" s="29">
        <f t="shared" si="0"/>
        <v>0.23801916932907349</v>
      </c>
      <c r="H39" s="28">
        <f>'[8]I PÓŁROCZE'!AC38</f>
        <v>367</v>
      </c>
      <c r="I39" s="29">
        <f t="shared" si="1"/>
        <v>0.29313099041533547</v>
      </c>
      <c r="J39" s="28">
        <f>'[8]I PÓŁROCZE'!AE38</f>
        <v>307</v>
      </c>
      <c r="K39" s="29">
        <f t="shared" si="2"/>
        <v>0.24520766773162939</v>
      </c>
      <c r="L39" s="28">
        <f>'[8]I PÓŁROCZE'!AG38</f>
        <v>48</v>
      </c>
      <c r="M39" s="29">
        <f t="shared" si="3"/>
        <v>3.8338658146964855E-2</v>
      </c>
      <c r="N39" s="28">
        <f>'[8]I PÓŁROCZE'!AI38</f>
        <v>275</v>
      </c>
      <c r="O39" s="29">
        <f t="shared" si="4"/>
        <v>0.21964856230031948</v>
      </c>
      <c r="P39" s="28">
        <f>'[8]I PÓŁROCZE'!AK38</f>
        <v>8</v>
      </c>
      <c r="Q39" s="29">
        <f t="shared" si="5"/>
        <v>6.3897763578274758E-3</v>
      </c>
      <c r="R39" s="28">
        <f>'[8]I PÓŁROCZE'!AM38</f>
        <v>77</v>
      </c>
      <c r="S39" s="30">
        <f t="shared" si="6"/>
        <v>6.1501597444089458E-2</v>
      </c>
    </row>
    <row r="40" spans="1:19" s="20" customFormat="1" ht="16.5" customHeight="1">
      <c r="A40" s="18">
        <v>3</v>
      </c>
      <c r="B40" s="19" t="s">
        <v>38</v>
      </c>
      <c r="C40" s="28">
        <f>'[8]I PÓŁROCZE'!X39</f>
        <v>1443</v>
      </c>
      <c r="D40" s="28">
        <f>'[8]I PÓŁROCZE'!Y39</f>
        <v>779</v>
      </c>
      <c r="E40" s="29">
        <f t="shared" si="8"/>
        <v>0.53984753984753986</v>
      </c>
      <c r="F40" s="28">
        <f>'[8]I PÓŁROCZE'!AA39</f>
        <v>520</v>
      </c>
      <c r="G40" s="29">
        <f t="shared" si="0"/>
        <v>0.36036036036036034</v>
      </c>
      <c r="H40" s="28">
        <f>'[8]I PÓŁROCZE'!AC39</f>
        <v>327</v>
      </c>
      <c r="I40" s="29">
        <f t="shared" si="1"/>
        <v>0.22661122661122662</v>
      </c>
      <c r="J40" s="28">
        <f>'[8]I PÓŁROCZE'!AE39</f>
        <v>309</v>
      </c>
      <c r="K40" s="29">
        <f t="shared" si="2"/>
        <v>0.21413721413721415</v>
      </c>
      <c r="L40" s="28">
        <f>'[8]I PÓŁROCZE'!AG39</f>
        <v>36</v>
      </c>
      <c r="M40" s="29">
        <f t="shared" si="3"/>
        <v>2.4948024948024949E-2</v>
      </c>
      <c r="N40" s="28">
        <f>'[8]I PÓŁROCZE'!AI39</f>
        <v>165</v>
      </c>
      <c r="O40" s="29">
        <f t="shared" si="4"/>
        <v>0.11434511434511435</v>
      </c>
      <c r="P40" s="28">
        <f>'[8]I PÓŁROCZE'!AK39</f>
        <v>7</v>
      </c>
      <c r="Q40" s="29">
        <f t="shared" si="5"/>
        <v>4.8510048510048507E-3</v>
      </c>
      <c r="R40" s="28">
        <f>'[8]I PÓŁROCZE'!AM39</f>
        <v>62</v>
      </c>
      <c r="S40" s="30">
        <f t="shared" si="6"/>
        <v>4.2966042966042964E-2</v>
      </c>
    </row>
    <row r="41" spans="1:19" s="20" customFormat="1" ht="16.5" customHeight="1">
      <c r="A41" s="18">
        <v>4</v>
      </c>
      <c r="B41" s="19" t="s">
        <v>39</v>
      </c>
      <c r="C41" s="28">
        <f>'[8]I PÓŁROCZE'!X40</f>
        <v>1864</v>
      </c>
      <c r="D41" s="28">
        <f>'[8]I PÓŁROCZE'!Y40</f>
        <v>754</v>
      </c>
      <c r="E41" s="29">
        <f t="shared" si="8"/>
        <v>0.40450643776824036</v>
      </c>
      <c r="F41" s="28">
        <f>'[8]I PÓŁROCZE'!AA40</f>
        <v>451</v>
      </c>
      <c r="G41" s="29">
        <f t="shared" si="0"/>
        <v>0.24195278969957082</v>
      </c>
      <c r="H41" s="28">
        <f>'[8]I PÓŁROCZE'!AC40</f>
        <v>635</v>
      </c>
      <c r="I41" s="29">
        <f t="shared" si="1"/>
        <v>0.34066523605150212</v>
      </c>
      <c r="J41" s="28">
        <f>'[8]I PÓŁROCZE'!AE40</f>
        <v>384</v>
      </c>
      <c r="K41" s="29">
        <f t="shared" si="2"/>
        <v>0.20600858369098712</v>
      </c>
      <c r="L41" s="28">
        <f>'[8]I PÓŁROCZE'!AG40</f>
        <v>22</v>
      </c>
      <c r="M41" s="29">
        <f t="shared" si="3"/>
        <v>1.1802575107296138E-2</v>
      </c>
      <c r="N41" s="28">
        <f>'[8]I PÓŁROCZE'!AI40</f>
        <v>300</v>
      </c>
      <c r="O41" s="29">
        <f t="shared" si="4"/>
        <v>0.1609442060085837</v>
      </c>
      <c r="P41" s="28">
        <f>'[8]I PÓŁROCZE'!AK40</f>
        <v>8</v>
      </c>
      <c r="Q41" s="29">
        <f t="shared" si="5"/>
        <v>4.2918454935622317E-3</v>
      </c>
      <c r="R41" s="28">
        <f>'[8]I PÓŁROCZE'!AM40</f>
        <v>74</v>
      </c>
      <c r="S41" s="30">
        <f t="shared" si="6"/>
        <v>3.9699570815450641E-2</v>
      </c>
    </row>
    <row r="42" spans="1:19" s="20" customFormat="1" ht="16.5" customHeight="1">
      <c r="A42" s="18">
        <v>5</v>
      </c>
      <c r="B42" s="19" t="s">
        <v>70</v>
      </c>
      <c r="C42" s="28">
        <f>'[8]I PÓŁROCZE'!X41</f>
        <v>2350</v>
      </c>
      <c r="D42" s="28">
        <f>'[8]I PÓŁROCZE'!Y41</f>
        <v>1074</v>
      </c>
      <c r="E42" s="29">
        <f t="shared" si="8"/>
        <v>0.45702127659574471</v>
      </c>
      <c r="F42" s="28">
        <f>'[8]I PÓŁROCZE'!AA41</f>
        <v>652</v>
      </c>
      <c r="G42" s="29">
        <f t="shared" si="0"/>
        <v>0.2774468085106383</v>
      </c>
      <c r="H42" s="28">
        <f>'[8]I PÓŁROCZE'!AC41</f>
        <v>657</v>
      </c>
      <c r="I42" s="29">
        <f t="shared" si="1"/>
        <v>0.27957446808510639</v>
      </c>
      <c r="J42" s="28">
        <f>'[8]I PÓŁROCZE'!AE41</f>
        <v>456</v>
      </c>
      <c r="K42" s="29">
        <f t="shared" si="2"/>
        <v>0.19404255319148936</v>
      </c>
      <c r="L42" s="28">
        <f>'[8]I PÓŁROCZE'!AG41</f>
        <v>2</v>
      </c>
      <c r="M42" s="29">
        <f t="shared" si="3"/>
        <v>8.5106382978723403E-4</v>
      </c>
      <c r="N42" s="28">
        <f>'[8]I PÓŁROCZE'!AI41</f>
        <v>506</v>
      </c>
      <c r="O42" s="29">
        <f t="shared" si="4"/>
        <v>0.21531914893617021</v>
      </c>
      <c r="P42" s="28">
        <f>'[8]I PÓŁROCZE'!AK41</f>
        <v>11</v>
      </c>
      <c r="Q42" s="29">
        <f t="shared" si="5"/>
        <v>4.6808510638297876E-3</v>
      </c>
      <c r="R42" s="28">
        <f>'[8]I PÓŁROCZE'!AM41</f>
        <v>123</v>
      </c>
      <c r="S42" s="30">
        <f t="shared" si="6"/>
        <v>5.2340425531914897E-2</v>
      </c>
    </row>
    <row r="43" spans="1:19" s="20" customFormat="1" ht="16.5" customHeight="1">
      <c r="A43" s="18">
        <v>6</v>
      </c>
      <c r="B43" s="19" t="s">
        <v>40</v>
      </c>
      <c r="C43" s="28">
        <f>'[8]I PÓŁROCZE'!X42</f>
        <v>1495</v>
      </c>
      <c r="D43" s="28">
        <f>'[8]I PÓŁROCZE'!Y42</f>
        <v>691</v>
      </c>
      <c r="E43" s="29">
        <f t="shared" si="8"/>
        <v>0.46220735785953176</v>
      </c>
      <c r="F43" s="28">
        <f>'[8]I PÓŁROCZE'!AA42</f>
        <v>424</v>
      </c>
      <c r="G43" s="29">
        <f t="shared" si="0"/>
        <v>0.28361204013377928</v>
      </c>
      <c r="H43" s="28">
        <f>'[8]I PÓŁROCZE'!AC42</f>
        <v>430</v>
      </c>
      <c r="I43" s="29">
        <f t="shared" si="1"/>
        <v>0.28762541806020064</v>
      </c>
      <c r="J43" s="28">
        <f>'[8]I PÓŁROCZE'!AE42</f>
        <v>301</v>
      </c>
      <c r="K43" s="29">
        <f t="shared" si="2"/>
        <v>0.20133779264214047</v>
      </c>
      <c r="L43" s="28">
        <f>'[8]I PÓŁROCZE'!AG42</f>
        <v>7</v>
      </c>
      <c r="M43" s="29">
        <f t="shared" si="3"/>
        <v>4.6822742474916385E-3</v>
      </c>
      <c r="N43" s="28">
        <f>'[8]I PÓŁROCZE'!AI42</f>
        <v>230</v>
      </c>
      <c r="O43" s="29">
        <f t="shared" si="4"/>
        <v>0.15384615384615385</v>
      </c>
      <c r="P43" s="28">
        <f>'[8]I PÓŁROCZE'!AK42</f>
        <v>4</v>
      </c>
      <c r="Q43" s="29">
        <f t="shared" si="5"/>
        <v>2.6755852842809363E-3</v>
      </c>
      <c r="R43" s="28">
        <f>'[8]I PÓŁROCZE'!AM42</f>
        <v>80</v>
      </c>
      <c r="S43" s="30">
        <f t="shared" si="6"/>
        <v>5.3511705685618728E-2</v>
      </c>
    </row>
    <row r="44" spans="1:19" s="20" customFormat="1" ht="16.5" customHeight="1">
      <c r="A44" s="18">
        <v>7</v>
      </c>
      <c r="B44" s="19" t="s">
        <v>41</v>
      </c>
      <c r="C44" s="28">
        <f>'[8]I PÓŁROCZE'!X43</f>
        <v>1876</v>
      </c>
      <c r="D44" s="28">
        <f>'[8]I PÓŁROCZE'!Y43</f>
        <v>733</v>
      </c>
      <c r="E44" s="29">
        <f t="shared" si="8"/>
        <v>0.39072494669509594</v>
      </c>
      <c r="F44" s="28">
        <f>'[8]I PÓŁROCZE'!AA43</f>
        <v>425</v>
      </c>
      <c r="G44" s="29">
        <f t="shared" si="0"/>
        <v>0.226545842217484</v>
      </c>
      <c r="H44" s="28">
        <f>'[8]I PÓŁROCZE'!AC43</f>
        <v>595</v>
      </c>
      <c r="I44" s="29">
        <f t="shared" si="1"/>
        <v>0.31716417910447764</v>
      </c>
      <c r="J44" s="28">
        <f>'[8]I PÓŁROCZE'!AE43</f>
        <v>461</v>
      </c>
      <c r="K44" s="29">
        <f t="shared" si="2"/>
        <v>0.24573560767590619</v>
      </c>
      <c r="L44" s="28">
        <f>'[8]I PÓŁROCZE'!AG43</f>
        <v>10</v>
      </c>
      <c r="M44" s="29">
        <f t="shared" si="3"/>
        <v>5.3304904051172707E-3</v>
      </c>
      <c r="N44" s="28">
        <f>'[8]I PÓŁROCZE'!AI43</f>
        <v>305</v>
      </c>
      <c r="O44" s="29">
        <f t="shared" si="4"/>
        <v>0.16257995735607675</v>
      </c>
      <c r="P44" s="28">
        <f>'[8]I PÓŁROCZE'!AK43</f>
        <v>1</v>
      </c>
      <c r="Q44" s="29">
        <f t="shared" si="5"/>
        <v>5.3304904051172707E-4</v>
      </c>
      <c r="R44" s="28">
        <f>'[8]I PÓŁROCZE'!AM43</f>
        <v>62</v>
      </c>
      <c r="S44" s="30">
        <f t="shared" si="6"/>
        <v>3.3049040511727079E-2</v>
      </c>
    </row>
    <row r="45" spans="1:19" s="20" customFormat="1" ht="16.5" customHeight="1">
      <c r="A45" s="18">
        <v>8</v>
      </c>
      <c r="B45" s="19" t="s">
        <v>42</v>
      </c>
      <c r="C45" s="28">
        <f>'[8]I PÓŁROCZE'!X44</f>
        <v>2553</v>
      </c>
      <c r="D45" s="28">
        <f>'[8]I PÓŁROCZE'!Y44</f>
        <v>961</v>
      </c>
      <c r="E45" s="29">
        <f t="shared" si="8"/>
        <v>0.3764198981590286</v>
      </c>
      <c r="F45" s="28">
        <f>'[8]I PÓŁROCZE'!AA44</f>
        <v>517</v>
      </c>
      <c r="G45" s="29">
        <f t="shared" si="0"/>
        <v>0.20250685468076773</v>
      </c>
      <c r="H45" s="28">
        <f>'[8]I PÓŁROCZE'!AC44</f>
        <v>900</v>
      </c>
      <c r="I45" s="29">
        <f t="shared" si="1"/>
        <v>0.3525264394829612</v>
      </c>
      <c r="J45" s="28">
        <f>'[8]I PÓŁROCZE'!AE44</f>
        <v>543</v>
      </c>
      <c r="K45" s="29">
        <f t="shared" si="2"/>
        <v>0.21269095182138661</v>
      </c>
      <c r="L45" s="28">
        <f>'[8]I PÓŁROCZE'!AG44</f>
        <v>17</v>
      </c>
      <c r="M45" s="29">
        <f t="shared" si="3"/>
        <v>6.658832745789268E-3</v>
      </c>
      <c r="N45" s="28">
        <f>'[8]I PÓŁROCZE'!AI44</f>
        <v>452</v>
      </c>
      <c r="O45" s="29">
        <f t="shared" si="4"/>
        <v>0.17704661182922052</v>
      </c>
      <c r="P45" s="28">
        <f>'[8]I PÓŁROCZE'!AK44</f>
        <v>7</v>
      </c>
      <c r="Q45" s="29">
        <f t="shared" si="5"/>
        <v>2.7418723070896985E-3</v>
      </c>
      <c r="R45" s="28">
        <f>'[8]I PÓŁROCZE'!AM44</f>
        <v>98</v>
      </c>
      <c r="S45" s="30">
        <f t="shared" si="6"/>
        <v>3.8386212299255776E-2</v>
      </c>
    </row>
    <row r="46" spans="1:19" s="20" customFormat="1" ht="16.5" customHeight="1">
      <c r="A46" s="18">
        <v>9</v>
      </c>
      <c r="B46" s="19" t="s">
        <v>43</v>
      </c>
      <c r="C46" s="28">
        <f>'[8]I PÓŁROCZE'!X45</f>
        <v>1791</v>
      </c>
      <c r="D46" s="28">
        <f>'[8]I PÓŁROCZE'!Y45</f>
        <v>635</v>
      </c>
      <c r="E46" s="29">
        <f t="shared" si="8"/>
        <v>0.3545505304299274</v>
      </c>
      <c r="F46" s="28">
        <f>'[8]I PÓŁROCZE'!AA45</f>
        <v>306</v>
      </c>
      <c r="G46" s="29">
        <f t="shared" si="0"/>
        <v>0.17085427135678391</v>
      </c>
      <c r="H46" s="28">
        <f>'[8]I PÓŁROCZE'!AC45</f>
        <v>666</v>
      </c>
      <c r="I46" s="29">
        <f t="shared" si="1"/>
        <v>0.37185929648241206</v>
      </c>
      <c r="J46" s="28">
        <f>'[8]I PÓŁROCZE'!AE45</f>
        <v>453</v>
      </c>
      <c r="K46" s="29">
        <f t="shared" si="2"/>
        <v>0.2529313232830821</v>
      </c>
      <c r="L46" s="28">
        <f>'[8]I PÓŁROCZE'!AG45</f>
        <v>3</v>
      </c>
      <c r="M46" s="29">
        <f t="shared" si="3"/>
        <v>1.6750418760469012E-3</v>
      </c>
      <c r="N46" s="28">
        <f>'[8]I PÓŁROCZE'!AI45</f>
        <v>187</v>
      </c>
      <c r="O46" s="29">
        <f t="shared" si="4"/>
        <v>0.1044109436069235</v>
      </c>
      <c r="P46" s="28">
        <f>'[8]I PÓŁROCZE'!AK45</f>
        <v>0</v>
      </c>
      <c r="Q46" s="29">
        <f t="shared" si="5"/>
        <v>0</v>
      </c>
      <c r="R46" s="28">
        <f>'[8]I PÓŁROCZE'!AM45</f>
        <v>83</v>
      </c>
      <c r="S46" s="30">
        <f t="shared" si="6"/>
        <v>4.6342825237297602E-2</v>
      </c>
    </row>
    <row r="47" spans="1:19" s="20" customFormat="1" ht="16.5" customHeight="1">
      <c r="A47" s="18">
        <v>10</v>
      </c>
      <c r="B47" s="19" t="s">
        <v>44</v>
      </c>
      <c r="C47" s="28">
        <f>'[8]I PÓŁROCZE'!X46</f>
        <v>2353</v>
      </c>
      <c r="D47" s="28">
        <f>'[8]I PÓŁROCZE'!Y46</f>
        <v>1059</v>
      </c>
      <c r="E47" s="29">
        <f t="shared" si="8"/>
        <v>0.45006374840628982</v>
      </c>
      <c r="F47" s="28">
        <f>'[8]I PÓŁROCZE'!AA46</f>
        <v>730</v>
      </c>
      <c r="G47" s="29">
        <f t="shared" si="0"/>
        <v>0.31024224394390143</v>
      </c>
      <c r="H47" s="28">
        <f>'[8]I PÓŁROCZE'!AC46</f>
        <v>995</v>
      </c>
      <c r="I47" s="29">
        <f t="shared" si="1"/>
        <v>0.42286442838929028</v>
      </c>
      <c r="J47" s="28">
        <f>'[8]I PÓŁROCZE'!AE46</f>
        <v>362</v>
      </c>
      <c r="K47" s="29">
        <f t="shared" si="2"/>
        <v>0.15384615384615385</v>
      </c>
      <c r="L47" s="28">
        <f>'[8]I PÓŁROCZE'!AG46</f>
        <v>189</v>
      </c>
      <c r="M47" s="29">
        <f t="shared" si="3"/>
        <v>8.032299192520187E-2</v>
      </c>
      <c r="N47" s="28">
        <f>'[8]I PÓŁROCZE'!AI46</f>
        <v>406</v>
      </c>
      <c r="O47" s="29">
        <f t="shared" si="4"/>
        <v>0.17254568635784107</v>
      </c>
      <c r="P47" s="28">
        <f>'[8]I PÓŁROCZE'!AK46</f>
        <v>3</v>
      </c>
      <c r="Q47" s="29">
        <f t="shared" si="5"/>
        <v>1.2749681257968552E-3</v>
      </c>
      <c r="R47" s="28">
        <f>'[8]I PÓŁROCZE'!AM46</f>
        <v>57</v>
      </c>
      <c r="S47" s="30">
        <f t="shared" si="6"/>
        <v>2.4224394390140246E-2</v>
      </c>
    </row>
    <row r="48" spans="1:19" s="20" customFormat="1" ht="16.5" customHeight="1">
      <c r="A48" s="18">
        <v>11</v>
      </c>
      <c r="B48" s="23" t="s">
        <v>45</v>
      </c>
      <c r="C48" s="28">
        <f>'[8]I PÓŁROCZE'!X47</f>
        <v>1717</v>
      </c>
      <c r="D48" s="28">
        <f>'[8]I PÓŁROCZE'!Y47</f>
        <v>819</v>
      </c>
      <c r="E48" s="29">
        <f t="shared" si="8"/>
        <v>0.47699475829935933</v>
      </c>
      <c r="F48" s="28">
        <f>'[8]I PÓŁROCZE'!AA47</f>
        <v>510</v>
      </c>
      <c r="G48" s="29">
        <f t="shared" si="0"/>
        <v>0.29702970297029702</v>
      </c>
      <c r="H48" s="28">
        <f>'[8]I PÓŁROCZE'!AC47</f>
        <v>551</v>
      </c>
      <c r="I48" s="29">
        <f t="shared" si="1"/>
        <v>0.32090856144437974</v>
      </c>
      <c r="J48" s="28">
        <f>'[8]I PÓŁROCZE'!AE47</f>
        <v>330</v>
      </c>
      <c r="K48" s="29">
        <f t="shared" si="2"/>
        <v>0.19219569015725102</v>
      </c>
      <c r="L48" s="28">
        <f>'[8]I PÓŁROCZE'!AG47</f>
        <v>4</v>
      </c>
      <c r="M48" s="29">
        <f t="shared" si="3"/>
        <v>2.3296447291788003E-3</v>
      </c>
      <c r="N48" s="28">
        <f>'[8]I PÓŁROCZE'!AI47</f>
        <v>259</v>
      </c>
      <c r="O48" s="29">
        <f t="shared" si="4"/>
        <v>0.15084449621432733</v>
      </c>
      <c r="P48" s="28">
        <f>'[8]I PÓŁROCZE'!AK47</f>
        <v>0</v>
      </c>
      <c r="Q48" s="29">
        <f t="shared" si="5"/>
        <v>0</v>
      </c>
      <c r="R48" s="28">
        <f>'[8]I PÓŁROCZE'!AM47</f>
        <v>57</v>
      </c>
      <c r="S48" s="30">
        <f t="shared" si="6"/>
        <v>3.3197437390797904E-2</v>
      </c>
    </row>
    <row r="49" spans="1:19" s="40" customFormat="1" ht="16.5" customHeight="1">
      <c r="A49" s="35">
        <v>12</v>
      </c>
      <c r="B49" s="21" t="s">
        <v>81</v>
      </c>
      <c r="C49" s="28">
        <f>'[8]I PÓŁROCZE'!X48</f>
        <v>17629</v>
      </c>
      <c r="D49" s="28">
        <f>'[8]I PÓŁROCZE'!Y48</f>
        <v>5889</v>
      </c>
      <c r="E49" s="36">
        <f t="shared" si="8"/>
        <v>0.33405184638947188</v>
      </c>
      <c r="F49" s="28">
        <f>'[8]I PÓŁROCZE'!AA48</f>
        <v>2458</v>
      </c>
      <c r="G49" s="36">
        <f t="shared" si="0"/>
        <v>0.13942934936751944</v>
      </c>
      <c r="H49" s="28">
        <f>'[8]I PÓŁROCZE'!AC48</f>
        <v>6283</v>
      </c>
      <c r="I49" s="36">
        <f t="shared" si="1"/>
        <v>0.356401384083045</v>
      </c>
      <c r="J49" s="28">
        <f>'[8]I PÓŁROCZE'!AE48</f>
        <v>5009</v>
      </c>
      <c r="K49" s="36">
        <f t="shared" si="2"/>
        <v>0.28413409722616145</v>
      </c>
      <c r="L49" s="28">
        <f>'[8]I PÓŁROCZE'!AG48</f>
        <v>30</v>
      </c>
      <c r="M49" s="36">
        <f t="shared" si="3"/>
        <v>1.70174144874922E-3</v>
      </c>
      <c r="N49" s="28">
        <f>'[8]I PÓŁROCZE'!AI48</f>
        <v>1792</v>
      </c>
      <c r="O49" s="36">
        <f t="shared" si="4"/>
        <v>0.10165068920528675</v>
      </c>
      <c r="P49" s="28">
        <f>'[8]I PÓŁROCZE'!AK48</f>
        <v>9</v>
      </c>
      <c r="Q49" s="36">
        <f t="shared" si="5"/>
        <v>5.1052243462476599E-4</v>
      </c>
      <c r="R49" s="28">
        <f>'[8]I PÓŁROCZE'!AM48</f>
        <v>1084</v>
      </c>
      <c r="S49" s="37">
        <f t="shared" si="6"/>
        <v>6.1489591014805153E-2</v>
      </c>
    </row>
    <row r="50" spans="1:19" s="20" customFormat="1" ht="16.5" customHeight="1">
      <c r="A50" s="18">
        <v>13</v>
      </c>
      <c r="B50" s="19" t="s">
        <v>46</v>
      </c>
      <c r="C50" s="28">
        <f>'[8]I PÓŁROCZE'!X49</f>
        <v>1015</v>
      </c>
      <c r="D50" s="28">
        <f>'[8]I PÓŁROCZE'!Y49</f>
        <v>375</v>
      </c>
      <c r="E50" s="29">
        <f t="shared" si="8"/>
        <v>0.36945812807881773</v>
      </c>
      <c r="F50" s="28">
        <f>'[8]I PÓŁROCZE'!AA49</f>
        <v>190</v>
      </c>
      <c r="G50" s="29">
        <f t="shared" si="0"/>
        <v>0.18719211822660098</v>
      </c>
      <c r="H50" s="28">
        <f>'[8]I PÓŁROCZE'!AC49</f>
        <v>295</v>
      </c>
      <c r="I50" s="29">
        <f t="shared" si="1"/>
        <v>0.29064039408866993</v>
      </c>
      <c r="J50" s="28">
        <f>'[8]I PÓŁROCZE'!AE49</f>
        <v>351</v>
      </c>
      <c r="K50" s="29">
        <f t="shared" si="2"/>
        <v>0.34581280788177338</v>
      </c>
      <c r="L50" s="28">
        <f>'[8]I PÓŁROCZE'!AG49</f>
        <v>0</v>
      </c>
      <c r="M50" s="29">
        <f t="shared" si="3"/>
        <v>0</v>
      </c>
      <c r="N50" s="28">
        <f>'[8]I PÓŁROCZE'!AI49</f>
        <v>80</v>
      </c>
      <c r="O50" s="29">
        <f t="shared" si="4"/>
        <v>7.8817733990147784E-2</v>
      </c>
      <c r="P50" s="28">
        <f>'[8]I PÓŁROCZE'!AK49</f>
        <v>1</v>
      </c>
      <c r="Q50" s="29">
        <f t="shared" si="5"/>
        <v>9.8522167487684722E-4</v>
      </c>
      <c r="R50" s="28">
        <f>'[8]I PÓŁROCZE'!AM49</f>
        <v>45</v>
      </c>
      <c r="S50" s="30">
        <f t="shared" si="6"/>
        <v>4.4334975369458129E-2</v>
      </c>
    </row>
    <row r="51" spans="1:19" s="20" customFormat="1" ht="16.5" customHeight="1">
      <c r="A51" s="18">
        <v>14</v>
      </c>
      <c r="B51" s="19" t="s">
        <v>47</v>
      </c>
      <c r="C51" s="28">
        <f>'[8]I PÓŁROCZE'!X50</f>
        <v>1544</v>
      </c>
      <c r="D51" s="28">
        <f>'[8]I PÓŁROCZE'!Y50</f>
        <v>846</v>
      </c>
      <c r="E51" s="29">
        <f t="shared" si="8"/>
        <v>0.54792746113989632</v>
      </c>
      <c r="F51" s="28">
        <f>'[8]I PÓŁROCZE'!AA50</f>
        <v>593</v>
      </c>
      <c r="G51" s="29">
        <f t="shared" si="0"/>
        <v>0.38406735751295334</v>
      </c>
      <c r="H51" s="28">
        <f>'[8]I PÓŁROCZE'!AC50</f>
        <v>454</v>
      </c>
      <c r="I51" s="29">
        <f t="shared" si="1"/>
        <v>0.29404145077720206</v>
      </c>
      <c r="J51" s="28">
        <f>'[8]I PÓŁROCZE'!AE50</f>
        <v>213</v>
      </c>
      <c r="K51" s="29">
        <f t="shared" si="2"/>
        <v>0.13795336787564766</v>
      </c>
      <c r="L51" s="28">
        <f>'[8]I PÓŁROCZE'!AG50</f>
        <v>49</v>
      </c>
      <c r="M51" s="29">
        <f t="shared" si="3"/>
        <v>3.1735751295336789E-2</v>
      </c>
      <c r="N51" s="28">
        <f>'[8]I PÓŁROCZE'!AI50</f>
        <v>264</v>
      </c>
      <c r="O51" s="29">
        <f t="shared" si="4"/>
        <v>0.17098445595854922</v>
      </c>
      <c r="P51" s="28">
        <f>'[8]I PÓŁROCZE'!AK50</f>
        <v>15</v>
      </c>
      <c r="Q51" s="29">
        <f t="shared" si="5"/>
        <v>9.7150259067357511E-3</v>
      </c>
      <c r="R51" s="28">
        <f>'[8]I PÓŁROCZE'!AM50</f>
        <v>67</v>
      </c>
      <c r="S51" s="30">
        <f t="shared" si="6"/>
        <v>4.3393782383419691E-2</v>
      </c>
    </row>
    <row r="52" spans="1:19" s="20" customFormat="1" ht="16.5" customHeight="1">
      <c r="A52" s="18">
        <v>15</v>
      </c>
      <c r="B52" s="19" t="s">
        <v>48</v>
      </c>
      <c r="C52" s="28">
        <f>'[8]I PÓŁROCZE'!X51</f>
        <v>4857</v>
      </c>
      <c r="D52" s="28">
        <f>'[8]I PÓŁROCZE'!Y51</f>
        <v>2003</v>
      </c>
      <c r="E52" s="29">
        <f t="shared" si="8"/>
        <v>0.41239448219065267</v>
      </c>
      <c r="F52" s="28">
        <f>'[8]I PÓŁROCZE'!AA51</f>
        <v>1173</v>
      </c>
      <c r="G52" s="29">
        <f t="shared" si="0"/>
        <v>0.24150710315009266</v>
      </c>
      <c r="H52" s="28">
        <f>'[8]I PÓŁROCZE'!AC51</f>
        <v>1768</v>
      </c>
      <c r="I52" s="29">
        <f t="shared" si="1"/>
        <v>0.36401070619724107</v>
      </c>
      <c r="J52" s="28">
        <f>'[8]I PÓŁROCZE'!AE51</f>
        <v>972</v>
      </c>
      <c r="K52" s="29">
        <f t="shared" si="2"/>
        <v>0.20012353304508956</v>
      </c>
      <c r="L52" s="28">
        <f>'[8]I PÓŁROCZE'!AG51</f>
        <v>1</v>
      </c>
      <c r="M52" s="29">
        <f t="shared" si="3"/>
        <v>2.0588840848260242E-4</v>
      </c>
      <c r="N52" s="28">
        <f>'[8]I PÓŁROCZE'!AI51</f>
        <v>845</v>
      </c>
      <c r="O52" s="29">
        <f t="shared" si="4"/>
        <v>0.17397570516779906</v>
      </c>
      <c r="P52" s="28">
        <f>'[8]I PÓŁROCZE'!AK51</f>
        <v>3</v>
      </c>
      <c r="Q52" s="29">
        <f t="shared" si="5"/>
        <v>6.1766522544780733E-4</v>
      </c>
      <c r="R52" s="28">
        <f>'[8]I PÓŁROCZE'!AM51</f>
        <v>135</v>
      </c>
      <c r="S52" s="30">
        <f t="shared" si="6"/>
        <v>2.7794935145151328E-2</v>
      </c>
    </row>
    <row r="53" spans="1:19" s="20" customFormat="1" ht="16.5" customHeight="1">
      <c r="A53" s="18">
        <v>16</v>
      </c>
      <c r="B53" s="19" t="s">
        <v>49</v>
      </c>
      <c r="C53" s="28">
        <f>'[8]I PÓŁROCZE'!X52</f>
        <v>2083</v>
      </c>
      <c r="D53" s="28">
        <f>'[8]I PÓŁROCZE'!Y52</f>
        <v>1158</v>
      </c>
      <c r="E53" s="29">
        <f t="shared" si="8"/>
        <v>0.55592894863178111</v>
      </c>
      <c r="F53" s="28">
        <f>'[8]I PÓŁROCZE'!AA52</f>
        <v>790</v>
      </c>
      <c r="G53" s="29">
        <f t="shared" si="0"/>
        <v>0.37926068170907346</v>
      </c>
      <c r="H53" s="28">
        <f>'[8]I PÓŁROCZE'!AC52</f>
        <v>605</v>
      </c>
      <c r="I53" s="29">
        <f t="shared" si="1"/>
        <v>0.29044647143542968</v>
      </c>
      <c r="J53" s="28">
        <f>'[8]I PÓŁROCZE'!AE52</f>
        <v>362</v>
      </c>
      <c r="K53" s="29">
        <f t="shared" si="2"/>
        <v>0.17378780604896785</v>
      </c>
      <c r="L53" s="28">
        <f>'[8]I PÓŁROCZE'!AG52</f>
        <v>106</v>
      </c>
      <c r="M53" s="29">
        <f t="shared" si="3"/>
        <v>5.0888142102736435E-2</v>
      </c>
      <c r="N53" s="28">
        <f>'[8]I PÓŁROCZE'!AI52</f>
        <v>358</v>
      </c>
      <c r="O53" s="29">
        <f t="shared" si="4"/>
        <v>0.17186749879980798</v>
      </c>
      <c r="P53" s="28">
        <f>'[8]I PÓŁROCZE'!AK52</f>
        <v>12</v>
      </c>
      <c r="Q53" s="29">
        <f t="shared" si="5"/>
        <v>5.7609217474795969E-3</v>
      </c>
      <c r="R53" s="28">
        <f>'[8]I PÓŁROCZE'!AM52</f>
        <v>108</v>
      </c>
      <c r="S53" s="30">
        <f t="shared" si="6"/>
        <v>5.1848295727316369E-2</v>
      </c>
    </row>
    <row r="54" spans="1:19" s="20" customFormat="1" ht="16.5" customHeight="1" thickBot="1">
      <c r="A54" s="24">
        <v>17</v>
      </c>
      <c r="B54" s="25" t="s">
        <v>50</v>
      </c>
      <c r="C54" s="34">
        <f>'[8]I PÓŁROCZE'!X53</f>
        <v>1616</v>
      </c>
      <c r="D54" s="34">
        <f>'[8]I PÓŁROCZE'!Y53</f>
        <v>675</v>
      </c>
      <c r="E54" s="31">
        <f t="shared" si="8"/>
        <v>0.41769801980198018</v>
      </c>
      <c r="F54" s="34">
        <f>'[8]I PÓŁROCZE'!AA53</f>
        <v>425</v>
      </c>
      <c r="G54" s="31">
        <f t="shared" si="0"/>
        <v>0.26299504950495051</v>
      </c>
      <c r="H54" s="34">
        <f>'[8]I PÓŁROCZE'!AC53</f>
        <v>633</v>
      </c>
      <c r="I54" s="31">
        <f t="shared" si="1"/>
        <v>0.39170792079207922</v>
      </c>
      <c r="J54" s="34">
        <f>'[8]I PÓŁROCZE'!AE53</f>
        <v>348</v>
      </c>
      <c r="K54" s="31">
        <f t="shared" si="2"/>
        <v>0.21534653465346534</v>
      </c>
      <c r="L54" s="34">
        <f>'[8]I PÓŁROCZE'!AG53</f>
        <v>5</v>
      </c>
      <c r="M54" s="31">
        <f>L54/C54</f>
        <v>3.0940594059405942E-3</v>
      </c>
      <c r="N54" s="34">
        <f>'[8]I PÓŁROCZE'!AI53</f>
        <v>127</v>
      </c>
      <c r="O54" s="31">
        <f t="shared" si="4"/>
        <v>7.858910891089109E-2</v>
      </c>
      <c r="P54" s="34">
        <f>'[8]I PÓŁROCZE'!AK53</f>
        <v>2</v>
      </c>
      <c r="Q54" s="31">
        <f t="shared" si="5"/>
        <v>1.2376237623762376E-3</v>
      </c>
      <c r="R54" s="34">
        <f>'[8]I PÓŁROCZE'!AM53</f>
        <v>76</v>
      </c>
      <c r="S54" s="32">
        <f t="shared" si="6"/>
        <v>4.702970297029703E-2</v>
      </c>
    </row>
    <row r="55" spans="1:19" ht="13.5" thickTop="1"/>
  </sheetData>
  <mergeCells count="29">
    <mergeCell ref="A1:S1"/>
    <mergeCell ref="A2:Y2"/>
    <mergeCell ref="A3:A5"/>
    <mergeCell ref="B3:B5"/>
    <mergeCell ref="C3:C5"/>
    <mergeCell ref="D3:S3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R4:R5"/>
    <mergeCell ref="A32:B32"/>
    <mergeCell ref="A37:B37"/>
    <mergeCell ref="A6:B6"/>
    <mergeCell ref="A7:B7"/>
    <mergeCell ref="A12:B12"/>
    <mergeCell ref="A18:B18"/>
    <mergeCell ref="A23:B23"/>
    <mergeCell ref="M4:M5"/>
    <mergeCell ref="N4:N5"/>
    <mergeCell ref="O4:O5"/>
    <mergeCell ref="P4:P5"/>
    <mergeCell ref="Q4:Q5"/>
  </mergeCells>
  <printOptions horizontalCentered="1" verticalCentered="1"/>
  <pageMargins left="0.59055118110236227" right="0.59055118110236227" top="0.78740157480314965" bottom="0.39370078740157483" header="0" footer="0"/>
  <pageSetup paperSize="9" scale="4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opLeftCell="A7" zoomScaleNormal="100" zoomScaleSheetLayoutView="75" workbookViewId="0">
      <selection activeCell="P11" sqref="P11"/>
    </sheetView>
  </sheetViews>
  <sheetFormatPr defaultColWidth="7.85546875" defaultRowHeight="12.75"/>
  <cols>
    <col min="1" max="1" width="3" style="20" customWidth="1"/>
    <col min="2" max="2" width="22.5703125" style="20" customWidth="1"/>
    <col min="3" max="5" width="13.140625" style="20" customWidth="1"/>
    <col min="6" max="6" width="10.7109375" style="20" customWidth="1"/>
    <col min="7" max="7" width="13.140625" style="20" customWidth="1"/>
    <col min="8" max="8" width="13.42578125" style="20" customWidth="1"/>
    <col min="9" max="9" width="13.140625" style="20" customWidth="1"/>
    <col min="10" max="10" width="11" style="20" customWidth="1"/>
    <col min="11" max="11" width="13.28515625" style="20" customWidth="1"/>
    <col min="12" max="16384" width="7.85546875" style="20"/>
  </cols>
  <sheetData>
    <row r="1" spans="1:11" ht="15.75">
      <c r="A1" s="596" t="s">
        <v>258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</row>
    <row r="2" spans="1:11" s="43" customFormat="1" ht="36" customHeight="1" thickBot="1">
      <c r="A2" s="660" t="s">
        <v>1940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</row>
    <row r="3" spans="1:11" s="44" customFormat="1" ht="18" customHeight="1" thickTop="1">
      <c r="A3" s="644" t="s">
        <v>87</v>
      </c>
      <c r="B3" s="718" t="s">
        <v>88</v>
      </c>
      <c r="C3" s="721" t="s">
        <v>259</v>
      </c>
      <c r="D3" s="656" t="s">
        <v>260</v>
      </c>
      <c r="E3" s="656"/>
      <c r="F3" s="656"/>
      <c r="G3" s="656"/>
      <c r="H3" s="656"/>
      <c r="I3" s="656"/>
      <c r="J3" s="656"/>
      <c r="K3" s="657"/>
    </row>
    <row r="4" spans="1:11" s="44" customFormat="1" ht="18" customHeight="1">
      <c r="A4" s="645"/>
      <c r="B4" s="719"/>
      <c r="C4" s="722"/>
      <c r="D4" s="724" t="s">
        <v>249</v>
      </c>
      <c r="E4" s="725" t="s">
        <v>261</v>
      </c>
      <c r="F4" s="724" t="s">
        <v>996</v>
      </c>
      <c r="G4" s="725" t="s">
        <v>261</v>
      </c>
      <c r="H4" s="725" t="s">
        <v>997</v>
      </c>
      <c r="I4" s="725" t="s">
        <v>261</v>
      </c>
      <c r="J4" s="725" t="s">
        <v>998</v>
      </c>
      <c r="K4" s="726" t="s">
        <v>261</v>
      </c>
    </row>
    <row r="5" spans="1:11" s="44" customFormat="1" ht="62.25" customHeight="1">
      <c r="A5" s="717"/>
      <c r="B5" s="720"/>
      <c r="C5" s="723"/>
      <c r="D5" s="724"/>
      <c r="E5" s="725"/>
      <c r="F5" s="724"/>
      <c r="G5" s="725"/>
      <c r="H5" s="725"/>
      <c r="I5" s="725"/>
      <c r="J5" s="725"/>
      <c r="K5" s="726"/>
    </row>
    <row r="6" spans="1:11" s="17" customFormat="1" ht="35.1" customHeight="1">
      <c r="A6" s="588" t="s">
        <v>13</v>
      </c>
      <c r="B6" s="589"/>
      <c r="C6" s="82">
        <f>SUM(C7,C12,C18,C23,C32,C37)</f>
        <v>132207</v>
      </c>
      <c r="D6" s="82">
        <f>SUM(D7,D12,D18,D23,D32,D37)</f>
        <v>50686</v>
      </c>
      <c r="E6" s="83">
        <f t="shared" ref="E6:E23" si="0">D6/C6</f>
        <v>0.38338363324181018</v>
      </c>
      <c r="F6" s="84">
        <f>SUM(F7+F12+F18+F23+F32+F37)</f>
        <v>28683</v>
      </c>
      <c r="G6" s="83">
        <f t="shared" ref="G6:G18" si="1">F6/C6</f>
        <v>0.21695522929950758</v>
      </c>
      <c r="H6" s="84">
        <f>SUM(H7+H12+H18+H23+H32+H37)</f>
        <v>51015</v>
      </c>
      <c r="I6" s="83">
        <f t="shared" ref="I6:I18" si="2">H6/C6</f>
        <v>0.38587215502961264</v>
      </c>
      <c r="J6" s="84">
        <f>SUM(J7+J12+J18+J23+J32+J37)</f>
        <v>26520</v>
      </c>
      <c r="K6" s="85">
        <f t="shared" ref="K6:K18" si="3">J6/C6</f>
        <v>0.20059452222650842</v>
      </c>
    </row>
    <row r="7" spans="1:11" s="45" customFormat="1" ht="18" customHeight="1">
      <c r="A7" s="714" t="s">
        <v>257</v>
      </c>
      <c r="B7" s="715"/>
      <c r="C7" s="75">
        <f>SUM(C8:C11)</f>
        <v>11220</v>
      </c>
      <c r="D7" s="75">
        <f>SUM(D8:D11)</f>
        <v>4716</v>
      </c>
      <c r="E7" s="76">
        <f t="shared" si="0"/>
        <v>0.42032085561497329</v>
      </c>
      <c r="F7" s="75">
        <f>SUM(F8:F11)</f>
        <v>2831</v>
      </c>
      <c r="G7" s="76">
        <f t="shared" si="1"/>
        <v>0.25231729055258467</v>
      </c>
      <c r="H7" s="75">
        <f>SUM(H8:H11)</f>
        <v>4520</v>
      </c>
      <c r="I7" s="76">
        <f t="shared" si="2"/>
        <v>0.40285204991087342</v>
      </c>
      <c r="J7" s="75">
        <f>SUM(J8:J11)</f>
        <v>2246</v>
      </c>
      <c r="K7" s="77">
        <f t="shared" si="3"/>
        <v>0.20017825311942958</v>
      </c>
    </row>
    <row r="8" spans="1:11" ht="15" customHeight="1">
      <c r="A8" s="46">
        <v>1</v>
      </c>
      <c r="B8" s="47" t="s">
        <v>14</v>
      </c>
      <c r="C8" s="48">
        <f>Z5_odpływ_bezrobotnych!G8</f>
        <v>3679</v>
      </c>
      <c r="D8" s="48">
        <f>[9]Arkusz1!B8</f>
        <v>1475</v>
      </c>
      <c r="E8" s="68">
        <f t="shared" si="0"/>
        <v>0.40092416417504756</v>
      </c>
      <c r="F8" s="48">
        <f>[9]Arkusz1!D8</f>
        <v>842</v>
      </c>
      <c r="G8" s="49">
        <f t="shared" si="1"/>
        <v>0.22886653982060343</v>
      </c>
      <c r="H8" s="48">
        <f>[9]Arkusz1!F8</f>
        <v>1419</v>
      </c>
      <c r="I8" s="49">
        <f t="shared" si="2"/>
        <v>0.38570263658602882</v>
      </c>
      <c r="J8" s="48">
        <f>[9]Arkusz1!H8</f>
        <v>778</v>
      </c>
      <c r="K8" s="50">
        <f t="shared" si="3"/>
        <v>0.21147050829029629</v>
      </c>
    </row>
    <row r="9" spans="1:11" ht="15" customHeight="1">
      <c r="A9" s="46">
        <v>2</v>
      </c>
      <c r="B9" s="47" t="s">
        <v>15</v>
      </c>
      <c r="C9" s="48">
        <f>Z5_odpływ_bezrobotnych!G9</f>
        <v>2470</v>
      </c>
      <c r="D9" s="48">
        <f>[9]Arkusz1!B9</f>
        <v>1085</v>
      </c>
      <c r="E9" s="68">
        <f t="shared" si="0"/>
        <v>0.43927125506072873</v>
      </c>
      <c r="F9" s="48">
        <f>[9]Arkusz1!D9</f>
        <v>657</v>
      </c>
      <c r="G9" s="49">
        <f t="shared" si="1"/>
        <v>0.26599190283400809</v>
      </c>
      <c r="H9" s="48">
        <f>[9]Arkusz1!F9</f>
        <v>736</v>
      </c>
      <c r="I9" s="49">
        <f t="shared" si="2"/>
        <v>0.29797570850202432</v>
      </c>
      <c r="J9" s="48">
        <f>[9]Arkusz1!H9</f>
        <v>472</v>
      </c>
      <c r="K9" s="50">
        <f t="shared" si="3"/>
        <v>0.19109311740890689</v>
      </c>
    </row>
    <row r="10" spans="1:11" ht="15" customHeight="1">
      <c r="A10" s="46">
        <v>3</v>
      </c>
      <c r="B10" s="47" t="s">
        <v>17</v>
      </c>
      <c r="C10" s="48">
        <f>Z5_odpływ_bezrobotnych!G10</f>
        <v>3188</v>
      </c>
      <c r="D10" s="48">
        <f>[9]Arkusz1!B10</f>
        <v>1312</v>
      </c>
      <c r="E10" s="68">
        <f t="shared" si="0"/>
        <v>0.41154328732747802</v>
      </c>
      <c r="F10" s="48">
        <f>[9]Arkusz1!D10</f>
        <v>818</v>
      </c>
      <c r="G10" s="49">
        <f t="shared" si="1"/>
        <v>0.25658720200752821</v>
      </c>
      <c r="H10" s="48">
        <f>[9]Arkusz1!F10</f>
        <v>1420</v>
      </c>
      <c r="I10" s="49">
        <f t="shared" si="2"/>
        <v>0.44542032622333749</v>
      </c>
      <c r="J10" s="48">
        <f>[9]Arkusz1!H10</f>
        <v>644</v>
      </c>
      <c r="K10" s="50">
        <f t="shared" si="3"/>
        <v>0.20200752823086573</v>
      </c>
    </row>
    <row r="11" spans="1:11" ht="15" customHeight="1">
      <c r="A11" s="46">
        <v>4</v>
      </c>
      <c r="B11" s="47" t="s">
        <v>63</v>
      </c>
      <c r="C11" s="48">
        <f>Z5_odpływ_bezrobotnych!G11</f>
        <v>1883</v>
      </c>
      <c r="D11" s="48">
        <f>[9]Arkusz1!B11</f>
        <v>844</v>
      </c>
      <c r="E11" s="68">
        <f t="shared" si="0"/>
        <v>0.44822092405735531</v>
      </c>
      <c r="F11" s="48">
        <f>[9]Arkusz1!D11</f>
        <v>514</v>
      </c>
      <c r="G11" s="49">
        <f t="shared" si="1"/>
        <v>0.27296866702071165</v>
      </c>
      <c r="H11" s="48">
        <f>[9]Arkusz1!F11</f>
        <v>945</v>
      </c>
      <c r="I11" s="49">
        <f t="shared" si="2"/>
        <v>0.5018587360594795</v>
      </c>
      <c r="J11" s="48">
        <f>[9]Arkusz1!H11</f>
        <v>352</v>
      </c>
      <c r="K11" s="50">
        <f t="shared" si="3"/>
        <v>0.18693574083908657</v>
      </c>
    </row>
    <row r="12" spans="1:11" s="45" customFormat="1" ht="18" customHeight="1">
      <c r="A12" s="714" t="s">
        <v>2</v>
      </c>
      <c r="B12" s="715"/>
      <c r="C12" s="75">
        <f>SUM(C13:C17)</f>
        <v>10754</v>
      </c>
      <c r="D12" s="75">
        <f>SUM(D13:D17)</f>
        <v>5140</v>
      </c>
      <c r="E12" s="76">
        <f t="shared" si="0"/>
        <v>0.47796168867398175</v>
      </c>
      <c r="F12" s="75">
        <f>SUM(F13:F17)</f>
        <v>3193</v>
      </c>
      <c r="G12" s="76">
        <f t="shared" si="1"/>
        <v>0.29691277664124976</v>
      </c>
      <c r="H12" s="75">
        <f>SUM(H13:H17)</f>
        <v>4541</v>
      </c>
      <c r="I12" s="76">
        <f t="shared" si="2"/>
        <v>0.42226148409893993</v>
      </c>
      <c r="J12" s="75">
        <f>SUM(J13:J17)</f>
        <v>1764</v>
      </c>
      <c r="K12" s="77">
        <f t="shared" si="3"/>
        <v>0.16403198809745212</v>
      </c>
    </row>
    <row r="13" spans="1:11" ht="15" customHeight="1">
      <c r="A13" s="46">
        <v>1</v>
      </c>
      <c r="B13" s="47" t="s">
        <v>19</v>
      </c>
      <c r="C13" s="48">
        <f>Z5_odpływ_bezrobotnych!G13</f>
        <v>1836</v>
      </c>
      <c r="D13" s="48">
        <f>[9]Arkusz1!B13</f>
        <v>879</v>
      </c>
      <c r="E13" s="68">
        <f t="shared" si="0"/>
        <v>0.47875816993464054</v>
      </c>
      <c r="F13" s="48">
        <f>[9]Arkusz1!D13</f>
        <v>594</v>
      </c>
      <c r="G13" s="49">
        <f t="shared" si="1"/>
        <v>0.3235294117647059</v>
      </c>
      <c r="H13" s="48">
        <f>[9]Arkusz1!F13</f>
        <v>886</v>
      </c>
      <c r="I13" s="49">
        <f t="shared" si="2"/>
        <v>0.48257080610021785</v>
      </c>
      <c r="J13" s="48">
        <f>[9]Arkusz1!H13</f>
        <v>295</v>
      </c>
      <c r="K13" s="50">
        <f t="shared" si="3"/>
        <v>0.16067538126361655</v>
      </c>
    </row>
    <row r="14" spans="1:11" s="40" customFormat="1" ht="15" customHeight="1">
      <c r="A14" s="51">
        <v>3</v>
      </c>
      <c r="B14" s="52" t="s">
        <v>21</v>
      </c>
      <c r="C14" s="69">
        <f>Z5_odpływ_bezrobotnych!G14</f>
        <v>1732</v>
      </c>
      <c r="D14" s="69">
        <f>[9]Arkusz1!B14</f>
        <v>690</v>
      </c>
      <c r="E14" s="68">
        <f t="shared" si="0"/>
        <v>0.39838337182448036</v>
      </c>
      <c r="F14" s="69">
        <f>[9]Arkusz1!D14</f>
        <v>372</v>
      </c>
      <c r="G14" s="49">
        <f>F14/C14</f>
        <v>0.21478060046189376</v>
      </c>
      <c r="H14" s="69">
        <f>[9]Arkusz1!F14</f>
        <v>729</v>
      </c>
      <c r="I14" s="49">
        <f>H14/C14</f>
        <v>0.42090069284064663</v>
      </c>
      <c r="J14" s="69">
        <f>[9]Arkusz1!H14</f>
        <v>359</v>
      </c>
      <c r="K14" s="50">
        <f>J14/C14</f>
        <v>0.20727482678983833</v>
      </c>
    </row>
    <row r="15" spans="1:11" s="40" customFormat="1" ht="15" customHeight="1">
      <c r="A15" s="46">
        <v>2</v>
      </c>
      <c r="B15" s="47" t="s">
        <v>20</v>
      </c>
      <c r="C15" s="48">
        <f>Z5_odpływ_bezrobotnych!G15</f>
        <v>2932</v>
      </c>
      <c r="D15" s="48">
        <f>[9]Arkusz1!B15</f>
        <v>1488</v>
      </c>
      <c r="E15" s="68">
        <f t="shared" si="0"/>
        <v>0.50750341064120053</v>
      </c>
      <c r="F15" s="48">
        <f>[9]Arkusz1!D15</f>
        <v>948</v>
      </c>
      <c r="G15" s="49">
        <f t="shared" si="1"/>
        <v>0.32332878581173263</v>
      </c>
      <c r="H15" s="48">
        <f>[9]Arkusz1!F15</f>
        <v>1277</v>
      </c>
      <c r="I15" s="49">
        <f t="shared" si="2"/>
        <v>0.43553888130968621</v>
      </c>
      <c r="J15" s="48">
        <f>[9]Arkusz1!H15</f>
        <v>434</v>
      </c>
      <c r="K15" s="50">
        <f t="shared" si="3"/>
        <v>0.1480218281036835</v>
      </c>
    </row>
    <row r="16" spans="1:11" ht="15" customHeight="1">
      <c r="A16" s="46">
        <v>4</v>
      </c>
      <c r="B16" s="47" t="s">
        <v>22</v>
      </c>
      <c r="C16" s="48">
        <f>Z5_odpływ_bezrobotnych!G16</f>
        <v>2502</v>
      </c>
      <c r="D16" s="48">
        <f>[9]Arkusz1!B16</f>
        <v>1261</v>
      </c>
      <c r="E16" s="68">
        <f t="shared" si="0"/>
        <v>0.50399680255795365</v>
      </c>
      <c r="F16" s="48">
        <f>[9]Arkusz1!D16</f>
        <v>807</v>
      </c>
      <c r="G16" s="49">
        <f t="shared" si="1"/>
        <v>0.32254196642685851</v>
      </c>
      <c r="H16" s="48">
        <f>[9]Arkusz1!F16</f>
        <v>907</v>
      </c>
      <c r="I16" s="49">
        <f t="shared" si="2"/>
        <v>0.36250999200639489</v>
      </c>
      <c r="J16" s="48">
        <f>[9]Arkusz1!H16</f>
        <v>384</v>
      </c>
      <c r="K16" s="50">
        <f t="shared" si="3"/>
        <v>0.15347721822541965</v>
      </c>
    </row>
    <row r="17" spans="1:11" ht="15" customHeight="1">
      <c r="A17" s="46">
        <v>5</v>
      </c>
      <c r="B17" s="47" t="s">
        <v>23</v>
      </c>
      <c r="C17" s="48">
        <f>Z5_odpływ_bezrobotnych!G17</f>
        <v>1752</v>
      </c>
      <c r="D17" s="48">
        <f>[9]Arkusz1!B17</f>
        <v>822</v>
      </c>
      <c r="E17" s="68">
        <f t="shared" si="0"/>
        <v>0.46917808219178081</v>
      </c>
      <c r="F17" s="48">
        <f>[9]Arkusz1!D17</f>
        <v>472</v>
      </c>
      <c r="G17" s="49">
        <f t="shared" si="1"/>
        <v>0.26940639269406391</v>
      </c>
      <c r="H17" s="48">
        <f>[9]Arkusz1!F17</f>
        <v>742</v>
      </c>
      <c r="I17" s="49">
        <f t="shared" si="2"/>
        <v>0.42351598173515981</v>
      </c>
      <c r="J17" s="48">
        <f>[9]Arkusz1!H17</f>
        <v>292</v>
      </c>
      <c r="K17" s="50">
        <f t="shared" si="3"/>
        <v>0.16666666666666666</v>
      </c>
    </row>
    <row r="18" spans="1:11" s="45" customFormat="1" ht="18" customHeight="1">
      <c r="A18" s="714" t="s">
        <v>92</v>
      </c>
      <c r="B18" s="715"/>
      <c r="C18" s="75">
        <f>SUM(C19:C22)</f>
        <v>13377</v>
      </c>
      <c r="D18" s="75">
        <f>SUM(D19:D22)</f>
        <v>5461</v>
      </c>
      <c r="E18" s="76">
        <f t="shared" si="0"/>
        <v>0.40823802048291846</v>
      </c>
      <c r="F18" s="75">
        <f>SUM(F19:F22)</f>
        <v>3186</v>
      </c>
      <c r="G18" s="76">
        <f t="shared" si="1"/>
        <v>0.23816999327203409</v>
      </c>
      <c r="H18" s="75">
        <f>SUM(H19:H22)</f>
        <v>5455</v>
      </c>
      <c r="I18" s="76">
        <f t="shared" si="2"/>
        <v>0.40778948942214249</v>
      </c>
      <c r="J18" s="75">
        <f>SUM(J19:J22)</f>
        <v>2651</v>
      </c>
      <c r="K18" s="77">
        <f t="shared" si="3"/>
        <v>0.19817597368617776</v>
      </c>
    </row>
    <row r="19" spans="1:11" ht="15" customHeight="1">
      <c r="A19" s="53">
        <v>1</v>
      </c>
      <c r="B19" s="47" t="s">
        <v>24</v>
      </c>
      <c r="C19" s="48">
        <f>Z5_odpływ_bezrobotnych!G19</f>
        <v>2297</v>
      </c>
      <c r="D19" s="48">
        <f>[9]Arkusz1!B19</f>
        <v>997</v>
      </c>
      <c r="E19" s="68">
        <f t="shared" si="0"/>
        <v>0.43404440574662606</v>
      </c>
      <c r="F19" s="48">
        <f>[9]Arkusz1!D19</f>
        <v>648</v>
      </c>
      <c r="G19" s="49">
        <f>F19/C19</f>
        <v>0.282107096212451</v>
      </c>
      <c r="H19" s="48">
        <f>[9]Arkusz1!F19</f>
        <v>974</v>
      </c>
      <c r="I19" s="49">
        <f>H19/C19</f>
        <v>0.42403134523291247</v>
      </c>
      <c r="J19" s="48">
        <f>[9]Arkusz1!H19</f>
        <v>491</v>
      </c>
      <c r="K19" s="50">
        <f>J19/C19</f>
        <v>0.21375707444492817</v>
      </c>
    </row>
    <row r="20" spans="1:11" s="55" customFormat="1" ht="15" customHeight="1">
      <c r="A20" s="54">
        <v>3</v>
      </c>
      <c r="B20" s="52" t="s">
        <v>26</v>
      </c>
      <c r="C20" s="69">
        <f>Z5_odpływ_bezrobotnych!G20</f>
        <v>4122</v>
      </c>
      <c r="D20" s="69">
        <f>[9]Arkusz1!B20</f>
        <v>1350</v>
      </c>
      <c r="E20" s="68">
        <f t="shared" si="0"/>
        <v>0.32751091703056767</v>
      </c>
      <c r="F20" s="69">
        <f>[9]Arkusz1!D20</f>
        <v>680</v>
      </c>
      <c r="G20" s="49">
        <f>F20/C20</f>
        <v>0.16496846191169334</v>
      </c>
      <c r="H20" s="69">
        <f>[9]Arkusz1!F20</f>
        <v>1609</v>
      </c>
      <c r="I20" s="49">
        <f>H20/C20</f>
        <v>0.39034449296458029</v>
      </c>
      <c r="J20" s="69">
        <f>[9]Arkusz1!H20</f>
        <v>954</v>
      </c>
      <c r="K20" s="50">
        <f>J20/C20</f>
        <v>0.23144104803493451</v>
      </c>
    </row>
    <row r="21" spans="1:11" s="55" customFormat="1" ht="15" customHeight="1">
      <c r="A21" s="53">
        <v>2</v>
      </c>
      <c r="B21" s="47" t="s">
        <v>25</v>
      </c>
      <c r="C21" s="48">
        <f>Z5_odpływ_bezrobotnych!G21</f>
        <v>4749</v>
      </c>
      <c r="D21" s="48">
        <f>[9]Arkusz1!B21</f>
        <v>2103</v>
      </c>
      <c r="E21" s="68">
        <f t="shared" si="0"/>
        <v>0.44283006948831333</v>
      </c>
      <c r="F21" s="48">
        <f>[9]Arkusz1!D21</f>
        <v>1266</v>
      </c>
      <c r="G21" s="49">
        <f>F21/C21</f>
        <v>0.26658243840808593</v>
      </c>
      <c r="H21" s="48">
        <f>[9]Arkusz1!F21</f>
        <v>1856</v>
      </c>
      <c r="I21" s="49">
        <f>H21/C21</f>
        <v>0.39081911981469786</v>
      </c>
      <c r="J21" s="48">
        <f>[9]Arkusz1!H21</f>
        <v>819</v>
      </c>
      <c r="K21" s="50">
        <f>J21/C21</f>
        <v>0.17245735944409349</v>
      </c>
    </row>
    <row r="22" spans="1:11" ht="15" customHeight="1">
      <c r="A22" s="53">
        <v>4</v>
      </c>
      <c r="B22" s="47" t="s">
        <v>27</v>
      </c>
      <c r="C22" s="48">
        <f>Z5_odpływ_bezrobotnych!G22</f>
        <v>2209</v>
      </c>
      <c r="D22" s="48">
        <f>[9]Arkusz1!B22</f>
        <v>1011</v>
      </c>
      <c r="E22" s="68">
        <f t="shared" si="0"/>
        <v>0.45767315527387958</v>
      </c>
      <c r="F22" s="48">
        <f>[9]Arkusz1!D22</f>
        <v>592</v>
      </c>
      <c r="G22" s="49">
        <f>F22/C22</f>
        <v>0.2679945676776822</v>
      </c>
      <c r="H22" s="48">
        <f>[9]Arkusz1!F22</f>
        <v>1016</v>
      </c>
      <c r="I22" s="49">
        <f>H22/C22</f>
        <v>0.45993662290629245</v>
      </c>
      <c r="J22" s="48">
        <f>[9]Arkusz1!H22</f>
        <v>387</v>
      </c>
      <c r="K22" s="50">
        <f>J22/C22</f>
        <v>0.17519239474875509</v>
      </c>
    </row>
    <row r="23" spans="1:11" s="45" customFormat="1" ht="18" customHeight="1">
      <c r="A23" s="714" t="s">
        <v>93</v>
      </c>
      <c r="B23" s="715"/>
      <c r="C23" s="75">
        <f>SUM(C24:C31)</f>
        <v>26886</v>
      </c>
      <c r="D23" s="75">
        <f>SUM(D24:D31)</f>
        <v>11118</v>
      </c>
      <c r="E23" s="76">
        <f t="shared" si="0"/>
        <v>0.41352376701629101</v>
      </c>
      <c r="F23" s="75">
        <f>SUM(F24:F31)</f>
        <v>6366</v>
      </c>
      <c r="G23" s="76">
        <f>F23/C23</f>
        <v>0.23677750502120062</v>
      </c>
      <c r="H23" s="75">
        <f>SUM(H24:H31)</f>
        <v>12177</v>
      </c>
      <c r="I23" s="76">
        <f>H23/C23</f>
        <v>0.45291229636241909</v>
      </c>
      <c r="J23" s="75">
        <f>SUM(J24:J31)</f>
        <v>5135</v>
      </c>
      <c r="K23" s="77">
        <f>J23/C23</f>
        <v>0.19099159413821321</v>
      </c>
    </row>
    <row r="24" spans="1:11" ht="15" customHeight="1">
      <c r="A24" s="46">
        <v>1</v>
      </c>
      <c r="B24" s="47" t="s">
        <v>28</v>
      </c>
      <c r="C24" s="48">
        <f>Z5_odpływ_bezrobotnych!G24</f>
        <v>1177</v>
      </c>
      <c r="D24" s="48">
        <f>[9]Arkusz1!B24</f>
        <v>657</v>
      </c>
      <c r="E24" s="68">
        <f t="shared" ref="E24:E31" si="4">D24/C24</f>
        <v>0.5581988105352591</v>
      </c>
      <c r="F24" s="48">
        <f>[9]Arkusz1!D24</f>
        <v>441</v>
      </c>
      <c r="G24" s="49">
        <f t="shared" ref="G24:G32" si="5">F24/C24</f>
        <v>0.37468139337298217</v>
      </c>
      <c r="H24" s="48">
        <f>[9]Arkusz1!F24</f>
        <v>346</v>
      </c>
      <c r="I24" s="49">
        <f t="shared" ref="I24:I32" si="6">H24/C24</f>
        <v>0.29396771452846221</v>
      </c>
      <c r="J24" s="48">
        <f>[9]Arkusz1!H24</f>
        <v>174</v>
      </c>
      <c r="K24" s="50">
        <f t="shared" ref="K24:K32" si="7">J24/C24</f>
        <v>0.14783347493627869</v>
      </c>
    </row>
    <row r="25" spans="1:11" ht="15" customHeight="1">
      <c r="A25" s="46">
        <v>2</v>
      </c>
      <c r="B25" s="47" t="s">
        <v>29</v>
      </c>
      <c r="C25" s="48">
        <f>Z5_odpływ_bezrobotnych!G25</f>
        <v>2118</v>
      </c>
      <c r="D25" s="48">
        <f>[9]Arkusz1!B25</f>
        <v>902</v>
      </c>
      <c r="E25" s="68">
        <f t="shared" si="4"/>
        <v>0.42587346553352218</v>
      </c>
      <c r="F25" s="48">
        <f>[9]Arkusz1!D25</f>
        <v>539</v>
      </c>
      <c r="G25" s="49">
        <f t="shared" si="5"/>
        <v>0.25448536355051937</v>
      </c>
      <c r="H25" s="48">
        <f>[9]Arkusz1!F25</f>
        <v>902</v>
      </c>
      <c r="I25" s="49">
        <f t="shared" si="6"/>
        <v>0.42587346553352218</v>
      </c>
      <c r="J25" s="48">
        <f>[9]Arkusz1!H25</f>
        <v>412</v>
      </c>
      <c r="K25" s="50">
        <f t="shared" si="7"/>
        <v>0.19452313503305005</v>
      </c>
    </row>
    <row r="26" spans="1:11" ht="15" customHeight="1">
      <c r="A26" s="46">
        <v>3</v>
      </c>
      <c r="B26" s="47" t="s">
        <v>30</v>
      </c>
      <c r="C26" s="48">
        <f>Z5_odpływ_bezrobotnych!G26</f>
        <v>1622</v>
      </c>
      <c r="D26" s="48">
        <f>[9]Arkusz1!B26</f>
        <v>805</v>
      </c>
      <c r="E26" s="68">
        <f t="shared" si="4"/>
        <v>0.49630086313193589</v>
      </c>
      <c r="F26" s="48">
        <f>[9]Arkusz1!D26</f>
        <v>475</v>
      </c>
      <c r="G26" s="49">
        <f t="shared" si="5"/>
        <v>0.29284833538840938</v>
      </c>
      <c r="H26" s="48">
        <f>[9]Arkusz1!F26</f>
        <v>712</v>
      </c>
      <c r="I26" s="49">
        <f t="shared" si="6"/>
        <v>0.43896424167694204</v>
      </c>
      <c r="J26" s="48">
        <f>[9]Arkusz1!H26</f>
        <v>278</v>
      </c>
      <c r="K26" s="50">
        <f t="shared" si="7"/>
        <v>0.17139334155363747</v>
      </c>
    </row>
    <row r="27" spans="1:11" ht="15" customHeight="1">
      <c r="A27" s="46">
        <v>4</v>
      </c>
      <c r="B27" s="47" t="s">
        <v>113</v>
      </c>
      <c r="C27" s="48">
        <f>Z5_odpływ_bezrobotnych!G27</f>
        <v>2470</v>
      </c>
      <c r="D27" s="48">
        <f>[9]Arkusz1!B27</f>
        <v>1091</v>
      </c>
      <c r="E27" s="68">
        <f t="shared" si="4"/>
        <v>0.44170040485829959</v>
      </c>
      <c r="F27" s="48">
        <f>[9]Arkusz1!D27</f>
        <v>671</v>
      </c>
      <c r="G27" s="49">
        <f t="shared" si="5"/>
        <v>0.27165991902834008</v>
      </c>
      <c r="H27" s="48">
        <f>[9]Arkusz1!F27</f>
        <v>1163</v>
      </c>
      <c r="I27" s="49">
        <f t="shared" si="6"/>
        <v>0.47085020242914982</v>
      </c>
      <c r="J27" s="48">
        <f>[9]Arkusz1!H27</f>
        <v>487</v>
      </c>
      <c r="K27" s="50">
        <f t="shared" si="7"/>
        <v>0.19716599190283401</v>
      </c>
    </row>
    <row r="28" spans="1:11" s="40" customFormat="1" ht="15" customHeight="1">
      <c r="A28" s="51">
        <v>6</v>
      </c>
      <c r="B28" s="52" t="s">
        <v>115</v>
      </c>
      <c r="C28" s="69">
        <f>Z5_odpływ_bezrobotnych!G28</f>
        <v>8220</v>
      </c>
      <c r="D28" s="69">
        <f>[9]Arkusz1!B28</f>
        <v>2830</v>
      </c>
      <c r="E28" s="68">
        <f t="shared" si="4"/>
        <v>0.34428223844282241</v>
      </c>
      <c r="F28" s="69">
        <f>[9]Arkusz1!D28</f>
        <v>1415</v>
      </c>
      <c r="G28" s="49">
        <f>F28/C28</f>
        <v>0.1721411192214112</v>
      </c>
      <c r="H28" s="69">
        <f>[9]Arkusz1!F28</f>
        <v>3725</v>
      </c>
      <c r="I28" s="49">
        <f>H28/C28</f>
        <v>0.45316301703163014</v>
      </c>
      <c r="J28" s="69">
        <f>[9]Arkusz1!H28</f>
        <v>1799</v>
      </c>
      <c r="K28" s="50">
        <f>J28/C28</f>
        <v>0.21885644768856446</v>
      </c>
    </row>
    <row r="29" spans="1:11" s="40" customFormat="1" ht="12.75" customHeight="1">
      <c r="A29" s="46">
        <v>5</v>
      </c>
      <c r="B29" s="47" t="s">
        <v>31</v>
      </c>
      <c r="C29" s="48">
        <f>Z5_odpływ_bezrobotnych!G29</f>
        <v>6903</v>
      </c>
      <c r="D29" s="48">
        <f>[9]Arkusz1!B29</f>
        <v>2990</v>
      </c>
      <c r="E29" s="68">
        <f t="shared" si="4"/>
        <v>0.43314500941619588</v>
      </c>
      <c r="F29" s="48">
        <f>[9]Arkusz1!D29</f>
        <v>1717</v>
      </c>
      <c r="G29" s="49">
        <f t="shared" si="5"/>
        <v>0.24873243517311314</v>
      </c>
      <c r="H29" s="48">
        <f>[9]Arkusz1!F29</f>
        <v>3139</v>
      </c>
      <c r="I29" s="49">
        <f t="shared" si="6"/>
        <v>0.45472982761118352</v>
      </c>
      <c r="J29" s="48">
        <f>[9]Arkusz1!H29</f>
        <v>1165</v>
      </c>
      <c r="K29" s="50">
        <f t="shared" si="7"/>
        <v>0.16876720266550774</v>
      </c>
    </row>
    <row r="30" spans="1:11" ht="15" customHeight="1">
      <c r="A30" s="46">
        <v>7</v>
      </c>
      <c r="B30" s="47" t="s">
        <v>32</v>
      </c>
      <c r="C30" s="48">
        <f>Z5_odpływ_bezrobotnych!G30</f>
        <v>2405</v>
      </c>
      <c r="D30" s="48">
        <f>[9]Arkusz1!B30</f>
        <v>881</v>
      </c>
      <c r="E30" s="68">
        <f t="shared" si="4"/>
        <v>0.36632016632016634</v>
      </c>
      <c r="F30" s="48">
        <f>[9]Arkusz1!D30</f>
        <v>517</v>
      </c>
      <c r="G30" s="49">
        <f t="shared" si="5"/>
        <v>0.21496881496881498</v>
      </c>
      <c r="H30" s="48">
        <f>[9]Arkusz1!F30</f>
        <v>1183</v>
      </c>
      <c r="I30" s="49">
        <f t="shared" si="6"/>
        <v>0.49189189189189192</v>
      </c>
      <c r="J30" s="48">
        <f>[9]Arkusz1!H30</f>
        <v>512</v>
      </c>
      <c r="K30" s="50">
        <f t="shared" si="7"/>
        <v>0.2128898128898129</v>
      </c>
    </row>
    <row r="31" spans="1:11" ht="15" customHeight="1">
      <c r="A31" s="46">
        <v>8</v>
      </c>
      <c r="B31" s="47" t="s">
        <v>33</v>
      </c>
      <c r="C31" s="48">
        <f>Z5_odpływ_bezrobotnych!G31</f>
        <v>1971</v>
      </c>
      <c r="D31" s="48">
        <f>[9]Arkusz1!B31</f>
        <v>962</v>
      </c>
      <c r="E31" s="68">
        <f t="shared" si="4"/>
        <v>0.48807711821410449</v>
      </c>
      <c r="F31" s="48">
        <f>[9]Arkusz1!D31</f>
        <v>591</v>
      </c>
      <c r="G31" s="49">
        <f t="shared" si="5"/>
        <v>0.29984779299847791</v>
      </c>
      <c r="H31" s="48">
        <f>[9]Arkusz1!F31</f>
        <v>1007</v>
      </c>
      <c r="I31" s="49">
        <f t="shared" si="6"/>
        <v>0.51090816844241504</v>
      </c>
      <c r="J31" s="48">
        <f>[9]Arkusz1!H31</f>
        <v>308</v>
      </c>
      <c r="K31" s="50">
        <f t="shared" si="7"/>
        <v>0.15626585489599187</v>
      </c>
    </row>
    <row r="32" spans="1:11" s="45" customFormat="1" ht="18" customHeight="1">
      <c r="A32" s="714" t="s">
        <v>5</v>
      </c>
      <c r="B32" s="715"/>
      <c r="C32" s="75">
        <f>SUM(C33:C36)</f>
        <v>6435</v>
      </c>
      <c r="D32" s="75">
        <f>SUM(D33:D36)</f>
        <v>3005</v>
      </c>
      <c r="E32" s="76">
        <f t="shared" ref="E32:E37" si="8">D32/C32</f>
        <v>0.466977466977467</v>
      </c>
      <c r="F32" s="75">
        <f>SUM(F33:F36)</f>
        <v>1647</v>
      </c>
      <c r="G32" s="76">
        <f t="shared" si="5"/>
        <v>0.25594405594405595</v>
      </c>
      <c r="H32" s="75">
        <f>SUM(H33:H36)</f>
        <v>2174</v>
      </c>
      <c r="I32" s="76">
        <f t="shared" si="6"/>
        <v>0.33783993783993782</v>
      </c>
      <c r="J32" s="75">
        <f>SUM(J33:J36)</f>
        <v>1003</v>
      </c>
      <c r="K32" s="77">
        <f t="shared" si="7"/>
        <v>0.15586635586635586</v>
      </c>
    </row>
    <row r="33" spans="1:11" ht="15" customHeight="1">
      <c r="A33" s="46">
        <v>1</v>
      </c>
      <c r="B33" s="47" t="s">
        <v>121</v>
      </c>
      <c r="C33" s="48">
        <f>Z5_odpływ_bezrobotnych!G33</f>
        <v>1082</v>
      </c>
      <c r="D33" s="48">
        <f>[9]Arkusz1!B33</f>
        <v>542</v>
      </c>
      <c r="E33" s="68">
        <f t="shared" si="8"/>
        <v>0.50092421441774493</v>
      </c>
      <c r="F33" s="48">
        <f>[9]Arkusz1!D33</f>
        <v>297</v>
      </c>
      <c r="G33" s="49">
        <f>F33/C33</f>
        <v>0.27449168207024027</v>
      </c>
      <c r="H33" s="48">
        <f>[9]Arkusz1!F33</f>
        <v>427</v>
      </c>
      <c r="I33" s="49">
        <f>H33/C33</f>
        <v>0.39463955637707948</v>
      </c>
      <c r="J33" s="48">
        <f>[9]Arkusz1!H33</f>
        <v>158</v>
      </c>
      <c r="K33" s="50">
        <f>J33/C33</f>
        <v>0.14602587800369685</v>
      </c>
    </row>
    <row r="34" spans="1:11" s="40" customFormat="1" ht="15" customHeight="1">
      <c r="A34" s="51">
        <v>3</v>
      </c>
      <c r="B34" s="52" t="s">
        <v>123</v>
      </c>
      <c r="C34" s="69">
        <f>Z5_odpływ_bezrobotnych!G34</f>
        <v>1902</v>
      </c>
      <c r="D34" s="69">
        <f>[9]Arkusz1!B34</f>
        <v>721</v>
      </c>
      <c r="E34" s="68">
        <f t="shared" si="8"/>
        <v>0.37907465825446895</v>
      </c>
      <c r="F34" s="69">
        <f>[9]Arkusz1!D34</f>
        <v>334</v>
      </c>
      <c r="G34" s="49">
        <f>F34/C34</f>
        <v>0.17560462670872765</v>
      </c>
      <c r="H34" s="69">
        <f>[9]Arkusz1!F34</f>
        <v>587</v>
      </c>
      <c r="I34" s="49">
        <f>H34/C34</f>
        <v>0.3086225026288118</v>
      </c>
      <c r="J34" s="69">
        <f>[9]Arkusz1!H34</f>
        <v>354</v>
      </c>
      <c r="K34" s="50">
        <f>J34/C34</f>
        <v>0.18611987381703471</v>
      </c>
    </row>
    <row r="35" spans="1:11" s="40" customFormat="1" ht="15" customHeight="1">
      <c r="A35" s="46">
        <v>2</v>
      </c>
      <c r="B35" s="47" t="s">
        <v>34</v>
      </c>
      <c r="C35" s="48">
        <f>Z5_odpływ_bezrobotnych!G35</f>
        <v>1770</v>
      </c>
      <c r="D35" s="48">
        <f>[9]Arkusz1!B35</f>
        <v>924</v>
      </c>
      <c r="E35" s="68">
        <f t="shared" si="8"/>
        <v>0.52203389830508473</v>
      </c>
      <c r="F35" s="48">
        <f>[9]Arkusz1!D35</f>
        <v>538</v>
      </c>
      <c r="G35" s="49">
        <f>F35/C35</f>
        <v>0.30395480225988702</v>
      </c>
      <c r="H35" s="48">
        <f>[9]Arkusz1!F35</f>
        <v>460</v>
      </c>
      <c r="I35" s="49">
        <f>H35/C35</f>
        <v>0.25988700564971751</v>
      </c>
      <c r="J35" s="48">
        <f>[9]Arkusz1!H35</f>
        <v>237</v>
      </c>
      <c r="K35" s="50">
        <f>J35/C35</f>
        <v>0.13389830508474576</v>
      </c>
    </row>
    <row r="36" spans="1:11" ht="15" customHeight="1">
      <c r="A36" s="46">
        <v>4</v>
      </c>
      <c r="B36" s="47" t="s">
        <v>35</v>
      </c>
      <c r="C36" s="48">
        <f>Z5_odpływ_bezrobotnych!G36</f>
        <v>1681</v>
      </c>
      <c r="D36" s="48">
        <f>[9]Arkusz1!B36</f>
        <v>818</v>
      </c>
      <c r="E36" s="68">
        <f t="shared" si="8"/>
        <v>0.48661511005353958</v>
      </c>
      <c r="F36" s="48">
        <f>[9]Arkusz1!D36</f>
        <v>478</v>
      </c>
      <c r="G36" s="49">
        <f>F36/C36</f>
        <v>0.28435455086258182</v>
      </c>
      <c r="H36" s="48">
        <f>[9]Arkusz1!F36</f>
        <v>700</v>
      </c>
      <c r="I36" s="49">
        <f>H36/C36</f>
        <v>0.41641879833432482</v>
      </c>
      <c r="J36" s="48">
        <f>[9]Arkusz1!H36</f>
        <v>254</v>
      </c>
      <c r="K36" s="50">
        <f>J36/C36</f>
        <v>0.15110053539559787</v>
      </c>
    </row>
    <row r="37" spans="1:11" s="45" customFormat="1" ht="18" customHeight="1">
      <c r="A37" s="714" t="s">
        <v>52</v>
      </c>
      <c r="B37" s="715"/>
      <c r="C37" s="75">
        <f>SUM(C38:C54)</f>
        <v>63535</v>
      </c>
      <c r="D37" s="75">
        <f>SUM(D38:D54)</f>
        <v>21246</v>
      </c>
      <c r="E37" s="76">
        <f t="shared" si="8"/>
        <v>0.33439836310694893</v>
      </c>
      <c r="F37" s="75">
        <f>SUM(F38:F54)</f>
        <v>11460</v>
      </c>
      <c r="G37" s="76">
        <f>F37/C37</f>
        <v>0.1803730227433698</v>
      </c>
      <c r="H37" s="75">
        <f>SUM(H38:H54)</f>
        <v>22148</v>
      </c>
      <c r="I37" s="76">
        <f>H37/C37</f>
        <v>0.34859526245376565</v>
      </c>
      <c r="J37" s="75">
        <f>SUM(J38:J54)</f>
        <v>13721</v>
      </c>
      <c r="K37" s="77">
        <f>J37/C37</f>
        <v>0.21595970724797356</v>
      </c>
    </row>
    <row r="38" spans="1:11" ht="15" customHeight="1">
      <c r="A38" s="46">
        <v>1</v>
      </c>
      <c r="B38" s="47" t="s">
        <v>36</v>
      </c>
      <c r="C38" s="48">
        <f>Z5_odpływ_bezrobotnych!G38</f>
        <v>2652</v>
      </c>
      <c r="D38" s="48">
        <f>[9]Arkusz1!B38</f>
        <v>1232</v>
      </c>
      <c r="E38" s="68">
        <f t="shared" ref="E38:E54" si="9">D38/C38</f>
        <v>0.46455505279034692</v>
      </c>
      <c r="F38" s="48">
        <f>[9]Arkusz1!D38</f>
        <v>727</v>
      </c>
      <c r="G38" s="49">
        <f t="shared" ref="G38:G54" si="10">F38/C38</f>
        <v>0.27413273001508298</v>
      </c>
      <c r="H38" s="48">
        <f>[9]Arkusz1!F38</f>
        <v>1166</v>
      </c>
      <c r="I38" s="49">
        <f t="shared" ref="I38:I54" si="11">H38/C38</f>
        <v>0.4396681749622926</v>
      </c>
      <c r="J38" s="48">
        <f>[9]Arkusz1!H38</f>
        <v>418</v>
      </c>
      <c r="K38" s="50">
        <f t="shared" ref="K38:K54" si="12">J38/C38</f>
        <v>0.15761689291101055</v>
      </c>
    </row>
    <row r="39" spans="1:11" ht="15" customHeight="1">
      <c r="A39" s="46">
        <v>2</v>
      </c>
      <c r="B39" s="47" t="s">
        <v>37</v>
      </c>
      <c r="C39" s="48">
        <f>Z5_odpływ_bezrobotnych!G39</f>
        <v>1567</v>
      </c>
      <c r="D39" s="48">
        <f>[9]Arkusz1!B39</f>
        <v>527</v>
      </c>
      <c r="E39" s="68">
        <f t="shared" si="9"/>
        <v>0.33631142310146778</v>
      </c>
      <c r="F39" s="48">
        <f>[9]Arkusz1!D39</f>
        <v>307</v>
      </c>
      <c r="G39" s="49">
        <f t="shared" si="10"/>
        <v>0.19591576260370133</v>
      </c>
      <c r="H39" s="48">
        <f>[9]Arkusz1!F39</f>
        <v>481</v>
      </c>
      <c r="I39" s="49">
        <f t="shared" si="11"/>
        <v>0.30695596681557114</v>
      </c>
      <c r="J39" s="48">
        <f>[9]Arkusz1!H39</f>
        <v>366</v>
      </c>
      <c r="K39" s="50">
        <f t="shared" si="12"/>
        <v>0.23356732610082961</v>
      </c>
    </row>
    <row r="40" spans="1:11" ht="15" customHeight="1">
      <c r="A40" s="46">
        <v>3</v>
      </c>
      <c r="B40" s="47" t="s">
        <v>38</v>
      </c>
      <c r="C40" s="48">
        <f>Z5_odpływ_bezrobotnych!G40</f>
        <v>2003</v>
      </c>
      <c r="D40" s="48">
        <f>[9]Arkusz1!B40</f>
        <v>897</v>
      </c>
      <c r="E40" s="68">
        <f t="shared" si="9"/>
        <v>0.44782825761357964</v>
      </c>
      <c r="F40" s="48">
        <f>[9]Arkusz1!D40</f>
        <v>595</v>
      </c>
      <c r="G40" s="49">
        <f t="shared" si="10"/>
        <v>0.29705441837244134</v>
      </c>
      <c r="H40" s="48">
        <f>[9]Arkusz1!F40</f>
        <v>490</v>
      </c>
      <c r="I40" s="49">
        <f t="shared" si="11"/>
        <v>0.24463305042436345</v>
      </c>
      <c r="J40" s="48">
        <f>[9]Arkusz1!H40</f>
        <v>393</v>
      </c>
      <c r="K40" s="50">
        <f t="shared" si="12"/>
        <v>0.19620569146280578</v>
      </c>
    </row>
    <row r="41" spans="1:11" ht="15" customHeight="1">
      <c r="A41" s="46">
        <v>4</v>
      </c>
      <c r="B41" s="47" t="s">
        <v>39</v>
      </c>
      <c r="C41" s="48">
        <f>Z5_odpływ_bezrobotnych!G41</f>
        <v>2477</v>
      </c>
      <c r="D41" s="48">
        <f>[9]Arkusz1!B41</f>
        <v>871</v>
      </c>
      <c r="E41" s="68">
        <f t="shared" si="9"/>
        <v>0.35163504238998788</v>
      </c>
      <c r="F41" s="48">
        <f>[9]Arkusz1!D41</f>
        <v>527</v>
      </c>
      <c r="G41" s="49">
        <f t="shared" si="10"/>
        <v>0.21275736778360921</v>
      </c>
      <c r="H41" s="48">
        <f>[9]Arkusz1!F41</f>
        <v>870</v>
      </c>
      <c r="I41" s="49">
        <f t="shared" si="11"/>
        <v>0.3512313282196205</v>
      </c>
      <c r="J41" s="48">
        <f>[9]Arkusz1!H41</f>
        <v>482</v>
      </c>
      <c r="K41" s="50">
        <f t="shared" si="12"/>
        <v>0.1945902301170771</v>
      </c>
    </row>
    <row r="42" spans="1:11" ht="15" customHeight="1">
      <c r="A42" s="46">
        <v>5</v>
      </c>
      <c r="B42" s="47" t="s">
        <v>70</v>
      </c>
      <c r="C42" s="48">
        <f>Z5_odpływ_bezrobotnych!G42</f>
        <v>2925</v>
      </c>
      <c r="D42" s="48">
        <f>[9]Arkusz1!B42</f>
        <v>1151</v>
      </c>
      <c r="E42" s="68">
        <f t="shared" si="9"/>
        <v>0.39350427350427353</v>
      </c>
      <c r="F42" s="48">
        <f>[9]Arkusz1!D42</f>
        <v>686</v>
      </c>
      <c r="G42" s="49">
        <f t="shared" si="10"/>
        <v>0.23452991452991453</v>
      </c>
      <c r="H42" s="48">
        <f>[9]Arkusz1!F42</f>
        <v>935</v>
      </c>
      <c r="I42" s="49">
        <f t="shared" si="11"/>
        <v>0.31965811965811963</v>
      </c>
      <c r="J42" s="48">
        <f>[9]Arkusz1!H42</f>
        <v>588</v>
      </c>
      <c r="K42" s="50">
        <f t="shared" si="12"/>
        <v>0.20102564102564102</v>
      </c>
    </row>
    <row r="43" spans="1:11" ht="15" customHeight="1">
      <c r="A43" s="46">
        <v>6</v>
      </c>
      <c r="B43" s="47" t="s">
        <v>40</v>
      </c>
      <c r="C43" s="48">
        <f>Z5_odpływ_bezrobotnych!G43</f>
        <v>1843</v>
      </c>
      <c r="D43" s="48">
        <f>[9]Arkusz1!B43</f>
        <v>707</v>
      </c>
      <c r="E43" s="68">
        <f t="shared" si="9"/>
        <v>0.38361367335865437</v>
      </c>
      <c r="F43" s="48">
        <f>[9]Arkusz1!D43</f>
        <v>432</v>
      </c>
      <c r="G43" s="49">
        <f t="shared" si="10"/>
        <v>0.23440043407487793</v>
      </c>
      <c r="H43" s="48">
        <f>[9]Arkusz1!F43</f>
        <v>602</v>
      </c>
      <c r="I43" s="49">
        <f t="shared" si="11"/>
        <v>0.32664134563212155</v>
      </c>
      <c r="J43" s="48">
        <f>[9]Arkusz1!H43</f>
        <v>374</v>
      </c>
      <c r="K43" s="50">
        <f t="shared" si="12"/>
        <v>0.20293000542593598</v>
      </c>
    </row>
    <row r="44" spans="1:11" ht="15" customHeight="1">
      <c r="A44" s="46">
        <v>7</v>
      </c>
      <c r="B44" s="47" t="s">
        <v>41</v>
      </c>
      <c r="C44" s="48">
        <f>Z5_odpływ_bezrobotnych!G44</f>
        <v>2205</v>
      </c>
      <c r="D44" s="48">
        <f>[9]Arkusz1!B44</f>
        <v>784</v>
      </c>
      <c r="E44" s="68">
        <f t="shared" si="9"/>
        <v>0.35555555555555557</v>
      </c>
      <c r="F44" s="48">
        <f>[9]Arkusz1!D44</f>
        <v>441</v>
      </c>
      <c r="G44" s="49">
        <f t="shared" si="10"/>
        <v>0.2</v>
      </c>
      <c r="H44" s="48">
        <f>[9]Arkusz1!F44</f>
        <v>637</v>
      </c>
      <c r="I44" s="49">
        <f t="shared" si="11"/>
        <v>0.28888888888888886</v>
      </c>
      <c r="J44" s="48">
        <f>[9]Arkusz1!H44</f>
        <v>524</v>
      </c>
      <c r="K44" s="50">
        <f t="shared" si="12"/>
        <v>0.23764172335600908</v>
      </c>
    </row>
    <row r="45" spans="1:11" ht="15" customHeight="1">
      <c r="A45" s="46">
        <v>8</v>
      </c>
      <c r="B45" s="47" t="s">
        <v>42</v>
      </c>
      <c r="C45" s="48">
        <f>Z5_odpływ_bezrobotnych!G45</f>
        <v>3233</v>
      </c>
      <c r="D45" s="48">
        <f>[9]Arkusz1!B45</f>
        <v>996</v>
      </c>
      <c r="E45" s="68">
        <f t="shared" si="9"/>
        <v>0.30807299721620784</v>
      </c>
      <c r="F45" s="48">
        <f>[9]Arkusz1!D45</f>
        <v>527</v>
      </c>
      <c r="G45" s="49">
        <f t="shared" si="10"/>
        <v>0.16300649551500154</v>
      </c>
      <c r="H45" s="48">
        <f>[9]Arkusz1!F45</f>
        <v>1236</v>
      </c>
      <c r="I45" s="49">
        <f t="shared" si="11"/>
        <v>0.38230745437673985</v>
      </c>
      <c r="J45" s="48">
        <f>[9]Arkusz1!H45</f>
        <v>684</v>
      </c>
      <c r="K45" s="50">
        <f t="shared" si="12"/>
        <v>0.21156820290751624</v>
      </c>
    </row>
    <row r="46" spans="1:11" ht="15" customHeight="1">
      <c r="A46" s="46">
        <v>9</v>
      </c>
      <c r="B46" s="47" t="s">
        <v>43</v>
      </c>
      <c r="C46" s="48">
        <f>Z5_odpływ_bezrobotnych!G46</f>
        <v>2380</v>
      </c>
      <c r="D46" s="48">
        <f>[9]Arkusz1!B46</f>
        <v>623</v>
      </c>
      <c r="E46" s="68">
        <f t="shared" si="9"/>
        <v>0.26176470588235295</v>
      </c>
      <c r="F46" s="48">
        <f>[9]Arkusz1!D46</f>
        <v>274</v>
      </c>
      <c r="G46" s="49">
        <f t="shared" si="10"/>
        <v>0.11512605042016806</v>
      </c>
      <c r="H46" s="48">
        <f>[9]Arkusz1!F46</f>
        <v>839</v>
      </c>
      <c r="I46" s="49">
        <f t="shared" si="11"/>
        <v>0.35252100840336137</v>
      </c>
      <c r="J46" s="48">
        <f>[9]Arkusz1!H46</f>
        <v>557</v>
      </c>
      <c r="K46" s="50">
        <f t="shared" si="12"/>
        <v>0.23403361344537815</v>
      </c>
    </row>
    <row r="47" spans="1:11" ht="15" customHeight="1">
      <c r="A47" s="46">
        <v>10</v>
      </c>
      <c r="B47" s="47" t="s">
        <v>44</v>
      </c>
      <c r="C47" s="48">
        <f>Z5_odpływ_bezrobotnych!G47</f>
        <v>2302</v>
      </c>
      <c r="D47" s="48">
        <f>[9]Arkusz1!B47</f>
        <v>1014</v>
      </c>
      <c r="E47" s="68">
        <f t="shared" si="9"/>
        <v>0.44048653344917466</v>
      </c>
      <c r="F47" s="48">
        <f>[9]Arkusz1!D47</f>
        <v>649</v>
      </c>
      <c r="G47" s="49">
        <f t="shared" si="10"/>
        <v>0.28192875760208513</v>
      </c>
      <c r="H47" s="48">
        <f>[9]Arkusz1!F47</f>
        <v>1165</v>
      </c>
      <c r="I47" s="49">
        <f t="shared" si="11"/>
        <v>0.50608166811468291</v>
      </c>
      <c r="J47" s="48">
        <f>[9]Arkusz1!H47</f>
        <v>382</v>
      </c>
      <c r="K47" s="50">
        <f t="shared" si="12"/>
        <v>0.16594265855777585</v>
      </c>
    </row>
    <row r="48" spans="1:11" ht="15" customHeight="1">
      <c r="A48" s="46">
        <v>11</v>
      </c>
      <c r="B48" s="56" t="s">
        <v>45</v>
      </c>
      <c r="C48" s="48">
        <f>Z5_odpływ_bezrobotnych!G48</f>
        <v>2148</v>
      </c>
      <c r="D48" s="48">
        <f>[9]Arkusz1!B48</f>
        <v>939</v>
      </c>
      <c r="E48" s="68">
        <f t="shared" si="9"/>
        <v>0.43715083798882681</v>
      </c>
      <c r="F48" s="48">
        <f>[9]Arkusz1!D48</f>
        <v>575</v>
      </c>
      <c r="G48" s="49">
        <f t="shared" si="10"/>
        <v>0.26769087523277468</v>
      </c>
      <c r="H48" s="48">
        <f>[9]Arkusz1!F48</f>
        <v>678</v>
      </c>
      <c r="I48" s="49">
        <f t="shared" si="11"/>
        <v>0.31564245810055863</v>
      </c>
      <c r="J48" s="48">
        <f>[9]Arkusz1!H48</f>
        <v>412</v>
      </c>
      <c r="K48" s="50">
        <f t="shared" si="12"/>
        <v>0.19180633147113593</v>
      </c>
    </row>
    <row r="49" spans="1:11" s="40" customFormat="1" ht="15" customHeight="1">
      <c r="A49" s="51">
        <v>12</v>
      </c>
      <c r="B49" s="52" t="s">
        <v>81</v>
      </c>
      <c r="C49" s="69">
        <f>Z5_odpływ_bezrobotnych!G49</f>
        <v>23795</v>
      </c>
      <c r="D49" s="69">
        <f>[9]Arkusz1!B49</f>
        <v>6010</v>
      </c>
      <c r="E49" s="68">
        <f t="shared" si="9"/>
        <v>0.25257407018281153</v>
      </c>
      <c r="F49" s="69">
        <f>[9]Arkusz1!D49</f>
        <v>2367</v>
      </c>
      <c r="G49" s="49">
        <f t="shared" si="10"/>
        <v>9.9474679554528267E-2</v>
      </c>
      <c r="H49" s="69">
        <f>[9]Arkusz1!F49</f>
        <v>8041</v>
      </c>
      <c r="I49" s="49">
        <f t="shared" si="11"/>
        <v>0.33792813616305944</v>
      </c>
      <c r="J49" s="69">
        <f>[9]Arkusz1!H49</f>
        <v>5735</v>
      </c>
      <c r="K49" s="50">
        <f t="shared" si="12"/>
        <v>0.24101702038243328</v>
      </c>
    </row>
    <row r="50" spans="1:11" ht="15" customHeight="1">
      <c r="A50" s="46">
        <v>13</v>
      </c>
      <c r="B50" s="47" t="s">
        <v>46</v>
      </c>
      <c r="C50" s="48">
        <f>Z5_odpływ_bezrobotnych!G50</f>
        <v>1454</v>
      </c>
      <c r="D50" s="48">
        <f>[9]Arkusz1!B50</f>
        <v>422</v>
      </c>
      <c r="E50" s="68">
        <f t="shared" si="9"/>
        <v>0.29023383768913341</v>
      </c>
      <c r="F50" s="48">
        <f>[9]Arkusz1!D50</f>
        <v>212</v>
      </c>
      <c r="G50" s="49">
        <f t="shared" si="10"/>
        <v>0.14580467675378267</v>
      </c>
      <c r="H50" s="48">
        <f>[9]Arkusz1!F50</f>
        <v>399</v>
      </c>
      <c r="I50" s="49">
        <f t="shared" si="11"/>
        <v>0.27441540577716644</v>
      </c>
      <c r="J50" s="48">
        <f>[9]Arkusz1!H50</f>
        <v>403</v>
      </c>
      <c r="K50" s="50">
        <f t="shared" si="12"/>
        <v>0.27716643741403024</v>
      </c>
    </row>
    <row r="51" spans="1:11" ht="15" customHeight="1">
      <c r="A51" s="46">
        <v>14</v>
      </c>
      <c r="B51" s="47" t="s">
        <v>47</v>
      </c>
      <c r="C51" s="48">
        <f>Z5_odpływ_bezrobotnych!G51</f>
        <v>1759</v>
      </c>
      <c r="D51" s="48">
        <f>[9]Arkusz1!B51</f>
        <v>915</v>
      </c>
      <c r="E51" s="68">
        <f t="shared" si="9"/>
        <v>0.52018192154633314</v>
      </c>
      <c r="F51" s="48">
        <f>[9]Arkusz1!D51</f>
        <v>634</v>
      </c>
      <c r="G51" s="49">
        <f t="shared" si="10"/>
        <v>0.36043206367254121</v>
      </c>
      <c r="H51" s="48">
        <f>[9]Arkusz1!F51</f>
        <v>627</v>
      </c>
      <c r="I51" s="49">
        <f t="shared" si="11"/>
        <v>0.35645252984650372</v>
      </c>
      <c r="J51" s="48">
        <f>[9]Arkusz1!H51</f>
        <v>252</v>
      </c>
      <c r="K51" s="50">
        <f t="shared" si="12"/>
        <v>0.14326321773735076</v>
      </c>
    </row>
    <row r="52" spans="1:11" ht="15" customHeight="1">
      <c r="A52" s="46">
        <v>15</v>
      </c>
      <c r="B52" s="47" t="s">
        <v>48</v>
      </c>
      <c r="C52" s="48">
        <f>Z5_odpływ_bezrobotnych!G52</f>
        <v>6064</v>
      </c>
      <c r="D52" s="48">
        <f>[9]Arkusz1!B52</f>
        <v>2138</v>
      </c>
      <c r="E52" s="68">
        <f t="shared" si="9"/>
        <v>0.35257255936675463</v>
      </c>
      <c r="F52" s="48">
        <f>[9]Arkusz1!D52</f>
        <v>1229</v>
      </c>
      <c r="G52" s="49">
        <f t="shared" si="10"/>
        <v>0.20267150395778363</v>
      </c>
      <c r="H52" s="48">
        <f>[9]Arkusz1!F52</f>
        <v>2434</v>
      </c>
      <c r="I52" s="49">
        <f t="shared" si="11"/>
        <v>0.40138522427440632</v>
      </c>
      <c r="J52" s="48">
        <f>[9]Arkusz1!H52</f>
        <v>1273</v>
      </c>
      <c r="K52" s="50">
        <f t="shared" si="12"/>
        <v>0.20992744063324539</v>
      </c>
    </row>
    <row r="53" spans="1:11" ht="15" customHeight="1">
      <c r="A53" s="46">
        <v>16</v>
      </c>
      <c r="B53" s="47" t="s">
        <v>49</v>
      </c>
      <c r="C53" s="48">
        <f>Z5_odpływ_bezrobotnych!G53</f>
        <v>2653</v>
      </c>
      <c r="D53" s="48">
        <f>[9]Arkusz1!B53</f>
        <v>1231</v>
      </c>
      <c r="E53" s="68">
        <f t="shared" si="9"/>
        <v>0.46400301545420281</v>
      </c>
      <c r="F53" s="48">
        <f>[9]Arkusz1!D53</f>
        <v>804</v>
      </c>
      <c r="G53" s="49">
        <f t="shared" si="10"/>
        <v>0.30305314738032418</v>
      </c>
      <c r="H53" s="48">
        <f>[9]Arkusz1!F53</f>
        <v>764</v>
      </c>
      <c r="I53" s="49">
        <f t="shared" si="11"/>
        <v>0.28797587636637767</v>
      </c>
      <c r="J53" s="48">
        <f>[9]Arkusz1!H53</f>
        <v>476</v>
      </c>
      <c r="K53" s="50">
        <f t="shared" si="12"/>
        <v>0.17941952506596306</v>
      </c>
    </row>
    <row r="54" spans="1:11" ht="15" customHeight="1" thickBot="1">
      <c r="A54" s="57">
        <v>17</v>
      </c>
      <c r="B54" s="58" t="s">
        <v>50</v>
      </c>
      <c r="C54" s="70">
        <f>Z5_odpływ_bezrobotnych!G54</f>
        <v>2075</v>
      </c>
      <c r="D54" s="70">
        <f>[9]Arkusz1!B54</f>
        <v>789</v>
      </c>
      <c r="E54" s="71">
        <f t="shared" si="9"/>
        <v>0.38024096385542167</v>
      </c>
      <c r="F54" s="70">
        <f>[9]Arkusz1!D54</f>
        <v>474</v>
      </c>
      <c r="G54" s="59">
        <f t="shared" si="10"/>
        <v>0.22843373493975905</v>
      </c>
      <c r="H54" s="70">
        <f>[9]Arkusz1!F54</f>
        <v>784</v>
      </c>
      <c r="I54" s="59">
        <f t="shared" si="11"/>
        <v>0.37783132530120483</v>
      </c>
      <c r="J54" s="70">
        <f>[9]Arkusz1!H54</f>
        <v>402</v>
      </c>
      <c r="K54" s="60">
        <f t="shared" si="12"/>
        <v>0.19373493975903613</v>
      </c>
    </row>
    <row r="55" spans="1:11" ht="13.5" thickTop="1">
      <c r="A55" s="44"/>
      <c r="B55" s="61"/>
      <c r="C55" s="62"/>
      <c r="D55" s="62"/>
      <c r="E55" s="62"/>
      <c r="F55" s="63"/>
      <c r="G55" s="64"/>
      <c r="H55" s="65"/>
      <c r="J55" s="66"/>
      <c r="K55" s="67"/>
    </row>
    <row r="56" spans="1:11">
      <c r="A56" s="44"/>
      <c r="B56" s="61"/>
      <c r="C56" s="62"/>
      <c r="D56" s="62"/>
      <c r="E56" s="62"/>
      <c r="F56" s="63"/>
      <c r="G56" s="64"/>
      <c r="H56" s="65"/>
      <c r="K56" s="67"/>
    </row>
  </sheetData>
  <mergeCells count="21">
    <mergeCell ref="A7:B7"/>
    <mergeCell ref="A1:K1"/>
    <mergeCell ref="A2:K2"/>
    <mergeCell ref="A3:A5"/>
    <mergeCell ref="B3:B5"/>
    <mergeCell ref="C3:C5"/>
    <mergeCell ref="D3:K3"/>
    <mergeCell ref="D4:D5"/>
    <mergeCell ref="E4:E5"/>
    <mergeCell ref="F4:F5"/>
    <mergeCell ref="G4:G5"/>
    <mergeCell ref="H4:H5"/>
    <mergeCell ref="I4:I5"/>
    <mergeCell ref="J4:J5"/>
    <mergeCell ref="K4:K5"/>
    <mergeCell ref="A6:B6"/>
    <mergeCell ref="A12:B12"/>
    <mergeCell ref="A18:B18"/>
    <mergeCell ref="A23:B23"/>
    <mergeCell ref="A32:B32"/>
    <mergeCell ref="A37:B37"/>
  </mergeCells>
  <printOptions horizontalCentered="1" verticalCentered="1"/>
  <pageMargins left="0.78740157480314965" right="0.39370078740157483" top="0.59055118110236227" bottom="0.59055118110236227" header="0" footer="0"/>
  <pageSetup paperSize="9"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zoomScale="75" zoomScaleNormal="75" zoomScaleSheetLayoutView="90" workbookViewId="0">
      <selection activeCell="P11" sqref="P11"/>
    </sheetView>
  </sheetViews>
  <sheetFormatPr defaultColWidth="8" defaultRowHeight="12.75"/>
  <cols>
    <col min="1" max="1" width="4.42578125" style="14" customWidth="1"/>
    <col min="2" max="2" width="19.7109375" style="14" customWidth="1"/>
    <col min="3" max="3" width="11.7109375" style="14" customWidth="1"/>
    <col min="4" max="4" width="9.140625" style="14" customWidth="1"/>
    <col min="5" max="5" width="14.85546875" style="14" customWidth="1"/>
    <col min="6" max="6" width="13.28515625" style="14" customWidth="1"/>
    <col min="7" max="7" width="10.5703125" style="14" customWidth="1"/>
    <col min="8" max="8" width="12.5703125" style="14" customWidth="1"/>
    <col min="9" max="9" width="11.85546875" style="14" customWidth="1"/>
    <col min="10" max="10" width="9.28515625" style="14" customWidth="1"/>
    <col min="11" max="11" width="10.42578125" style="14" customWidth="1"/>
    <col min="12" max="12" width="12.42578125" style="14" customWidth="1"/>
    <col min="13" max="13" width="10.85546875" style="14" customWidth="1"/>
    <col min="14" max="14" width="12.7109375" style="14" customWidth="1"/>
    <col min="15" max="15" width="12.28515625" style="14" customWidth="1"/>
    <col min="16" max="16" width="14.85546875" style="14" customWidth="1"/>
    <col min="17" max="17" width="11.85546875" style="14" customWidth="1"/>
    <col min="18" max="18" width="14.85546875" style="14" customWidth="1"/>
    <col min="19" max="19" width="12.28515625" style="14" customWidth="1"/>
    <col min="20" max="16384" width="8" style="14"/>
  </cols>
  <sheetData>
    <row r="1" spans="1:25" ht="18.75" customHeight="1">
      <c r="A1" s="707" t="s">
        <v>999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</row>
    <row r="2" spans="1:25" s="15" customFormat="1" ht="45" customHeight="1">
      <c r="A2" s="727" t="s">
        <v>1941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</row>
    <row r="3" spans="1:25" s="15" customFormat="1" ht="15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5" ht="15" customHeight="1" thickTop="1">
      <c r="A4" s="652" t="s">
        <v>6</v>
      </c>
      <c r="B4" s="650" t="s">
        <v>88</v>
      </c>
      <c r="C4" s="709" t="s">
        <v>247</v>
      </c>
      <c r="D4" s="656" t="s">
        <v>799</v>
      </c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7"/>
    </row>
    <row r="5" spans="1:25" ht="16.5" customHeight="1">
      <c r="A5" s="592"/>
      <c r="B5" s="593"/>
      <c r="C5" s="710"/>
      <c r="D5" s="711" t="s">
        <v>249</v>
      </c>
      <c r="E5" s="706" t="s">
        <v>250</v>
      </c>
      <c r="F5" s="654" t="s">
        <v>1000</v>
      </c>
      <c r="G5" s="706" t="s">
        <v>250</v>
      </c>
      <c r="H5" s="654" t="s">
        <v>251</v>
      </c>
      <c r="I5" s="706" t="s">
        <v>250</v>
      </c>
      <c r="J5" s="654" t="s">
        <v>252</v>
      </c>
      <c r="K5" s="706" t="s">
        <v>250</v>
      </c>
      <c r="L5" s="654" t="s">
        <v>253</v>
      </c>
      <c r="M5" s="706" t="s">
        <v>250</v>
      </c>
      <c r="N5" s="654" t="s">
        <v>254</v>
      </c>
      <c r="O5" s="706" t="s">
        <v>250</v>
      </c>
      <c r="P5" s="654" t="s">
        <v>255</v>
      </c>
      <c r="Q5" s="706" t="s">
        <v>250</v>
      </c>
      <c r="R5" s="654" t="s">
        <v>256</v>
      </c>
      <c r="S5" s="712" t="s">
        <v>250</v>
      </c>
    </row>
    <row r="6" spans="1:25" ht="72" customHeight="1">
      <c r="A6" s="592"/>
      <c r="B6" s="593"/>
      <c r="C6" s="710"/>
      <c r="D6" s="711"/>
      <c r="E6" s="706"/>
      <c r="F6" s="654"/>
      <c r="G6" s="706"/>
      <c r="H6" s="654"/>
      <c r="I6" s="706"/>
      <c r="J6" s="654"/>
      <c r="K6" s="706"/>
      <c r="L6" s="654"/>
      <c r="M6" s="706"/>
      <c r="N6" s="654"/>
      <c r="O6" s="706"/>
      <c r="P6" s="654"/>
      <c r="Q6" s="706"/>
      <c r="R6" s="654"/>
      <c r="S6" s="712"/>
    </row>
    <row r="7" spans="1:25" s="16" customFormat="1" ht="31.5" customHeight="1">
      <c r="A7" s="704" t="s">
        <v>13</v>
      </c>
      <c r="B7" s="705"/>
      <c r="C7" s="78">
        <f>SUM(C8,C13,C19,C24,C33,C38)</f>
        <v>49304</v>
      </c>
      <c r="D7" s="78">
        <f>SUM(D8,D13,D19,D24,D33,D38)</f>
        <v>24314</v>
      </c>
      <c r="E7" s="79">
        <f>D7/C7</f>
        <v>0.49314457244848287</v>
      </c>
      <c r="F7" s="78">
        <f>SUM(F8,F13,F19,F24,F33,F38)</f>
        <v>12843</v>
      </c>
      <c r="G7" s="79">
        <f t="shared" ref="G7:G55" si="0">F7/C7</f>
        <v>0.26048596462761642</v>
      </c>
      <c r="H7" s="78">
        <f>SUM(H8,H13,H19,H24,H33,H38)</f>
        <v>20350</v>
      </c>
      <c r="I7" s="80">
        <f t="shared" ref="I7:I55" si="1">H7/C7</f>
        <v>0.41274541619341232</v>
      </c>
      <c r="J7" s="78">
        <f>SUM(J8,J13,J19,J24,J33,J38)</f>
        <v>11483</v>
      </c>
      <c r="K7" s="80">
        <f t="shared" ref="K7:K55" si="2">J7/C7</f>
        <v>0.23290199578127535</v>
      </c>
      <c r="L7" s="78">
        <f>SUM(L8,L13,L19,L24,L33,L38)</f>
        <v>322</v>
      </c>
      <c r="M7" s="80">
        <f t="shared" ref="M7:M54" si="3">L7/C7</f>
        <v>6.5309102709719289E-3</v>
      </c>
      <c r="N7" s="78">
        <f>SUM(N8,N13,N19,N24,N33,N38)</f>
        <v>6978</v>
      </c>
      <c r="O7" s="80">
        <f t="shared" ref="O7:O55" si="4">N7/C7</f>
        <v>0.14153009897777058</v>
      </c>
      <c r="P7" s="78">
        <f>SUM(P8,P13,P19,P24,P33,P38)</f>
        <v>69</v>
      </c>
      <c r="Q7" s="80">
        <f t="shared" ref="Q7:Q55" si="5">P7/C7</f>
        <v>1.3994807723511278E-3</v>
      </c>
      <c r="R7" s="78">
        <f>SUM(R8,R13,R19,R24,R33,R38)</f>
        <v>2147</v>
      </c>
      <c r="S7" s="81">
        <f t="shared" ref="S7:S55" si="6">R7/C7</f>
        <v>4.3546162583157556E-2</v>
      </c>
    </row>
    <row r="8" spans="1:25" s="17" customFormat="1" ht="18.75" customHeight="1">
      <c r="A8" s="702" t="s">
        <v>257</v>
      </c>
      <c r="B8" s="703"/>
      <c r="C8" s="72">
        <f>SUM(C9:C12)</f>
        <v>4609</v>
      </c>
      <c r="D8" s="72">
        <f>SUM(D9:D12)</f>
        <v>2450</v>
      </c>
      <c r="E8" s="73">
        <f>D8/C8</f>
        <v>0.53156866999349095</v>
      </c>
      <c r="F8" s="72">
        <f>SUM(F9:F12)</f>
        <v>1370</v>
      </c>
      <c r="G8" s="73">
        <f t="shared" si="0"/>
        <v>0.29724452158819703</v>
      </c>
      <c r="H8" s="72">
        <f>SUM(H9:H12)</f>
        <v>1878</v>
      </c>
      <c r="I8" s="73">
        <f t="shared" si="1"/>
        <v>0.40746365806031676</v>
      </c>
      <c r="J8" s="72">
        <f>SUM(J9:J12)</f>
        <v>1127</v>
      </c>
      <c r="K8" s="73">
        <f t="shared" si="2"/>
        <v>0.24452158819700587</v>
      </c>
      <c r="L8" s="72">
        <f>SUM(L9:L12)</f>
        <v>14</v>
      </c>
      <c r="M8" s="73">
        <f t="shared" si="3"/>
        <v>3.0375352571056628E-3</v>
      </c>
      <c r="N8" s="72">
        <f>SUM(N9,N10,N11,N12)</f>
        <v>500</v>
      </c>
      <c r="O8" s="73">
        <f t="shared" si="4"/>
        <v>0.10848340203948796</v>
      </c>
      <c r="P8" s="72">
        <f>SUM(P9,P10,P11,P12)</f>
        <v>5</v>
      </c>
      <c r="Q8" s="73">
        <f t="shared" si="5"/>
        <v>1.0848340203948796E-3</v>
      </c>
      <c r="R8" s="72">
        <f>SUM(R9:R12)</f>
        <v>189</v>
      </c>
      <c r="S8" s="74">
        <f t="shared" si="6"/>
        <v>4.1006725970926451E-2</v>
      </c>
    </row>
    <row r="9" spans="1:25" s="20" customFormat="1" ht="16.5" customHeight="1">
      <c r="A9" s="18">
        <v>1</v>
      </c>
      <c r="B9" s="19" t="s">
        <v>14</v>
      </c>
      <c r="C9" s="28">
        <f>'[10]I PÓŁROCZE'!X7</f>
        <v>1431</v>
      </c>
      <c r="D9" s="28">
        <f>'[10]I PÓŁROCZE'!Y7</f>
        <v>751</v>
      </c>
      <c r="E9" s="29">
        <f>D9/C9</f>
        <v>0.52480782669461912</v>
      </c>
      <c r="F9" s="28">
        <f>'[10]I PÓŁROCZE'!AA7</f>
        <v>418</v>
      </c>
      <c r="G9" s="29">
        <f t="shared" si="0"/>
        <v>0.2921034241788959</v>
      </c>
      <c r="H9" s="28">
        <f>'[10]I PÓŁROCZE'!AC7</f>
        <v>577</v>
      </c>
      <c r="I9" s="29">
        <f t="shared" si="1"/>
        <v>0.403214535290007</v>
      </c>
      <c r="J9" s="28">
        <f>'[10]I PÓŁROCZE'!AE7</f>
        <v>383</v>
      </c>
      <c r="K9" s="29">
        <f t="shared" si="2"/>
        <v>0.26764500349406012</v>
      </c>
      <c r="L9" s="28">
        <f>'[10]I PÓŁROCZE'!AG7</f>
        <v>0</v>
      </c>
      <c r="M9" s="29">
        <f t="shared" si="3"/>
        <v>0</v>
      </c>
      <c r="N9" s="28">
        <f>'[10]I PÓŁROCZE'!AI7</f>
        <v>165</v>
      </c>
      <c r="O9" s="29">
        <f t="shared" si="4"/>
        <v>0.11530398322851153</v>
      </c>
      <c r="P9" s="28">
        <f>'[10]I PÓŁROCZE'!AK7</f>
        <v>1</v>
      </c>
      <c r="Q9" s="29">
        <f t="shared" si="5"/>
        <v>6.9881201956673651E-4</v>
      </c>
      <c r="R9" s="28">
        <f>'[10]I PÓŁROCZE'!AM7</f>
        <v>51</v>
      </c>
      <c r="S9" s="30">
        <f t="shared" si="6"/>
        <v>3.5639412997903561E-2</v>
      </c>
    </row>
    <row r="10" spans="1:25" s="20" customFormat="1" ht="16.5" customHeight="1">
      <c r="A10" s="18">
        <v>2</v>
      </c>
      <c r="B10" s="19" t="s">
        <v>15</v>
      </c>
      <c r="C10" s="28">
        <f>'[10]I PÓŁROCZE'!X8</f>
        <v>1035</v>
      </c>
      <c r="D10" s="28">
        <f>'[10]I PÓŁROCZE'!Y8</f>
        <v>628</v>
      </c>
      <c r="E10" s="29">
        <f t="shared" ref="E10:E23" si="7">D10/C10</f>
        <v>0.60676328502415455</v>
      </c>
      <c r="F10" s="28">
        <f>'[10]I PÓŁROCZE'!AA8</f>
        <v>359</v>
      </c>
      <c r="G10" s="29">
        <f t="shared" si="0"/>
        <v>0.34685990338164252</v>
      </c>
      <c r="H10" s="28">
        <f>'[10]I PÓŁROCZE'!AC8</f>
        <v>287</v>
      </c>
      <c r="I10" s="29">
        <f t="shared" si="1"/>
        <v>0.27729468599033819</v>
      </c>
      <c r="J10" s="28">
        <f>'[10]I PÓŁROCZE'!AE8</f>
        <v>223</v>
      </c>
      <c r="K10" s="29">
        <f t="shared" si="2"/>
        <v>0.21545893719806763</v>
      </c>
      <c r="L10" s="28">
        <f>'[10]I PÓŁROCZE'!AG8</f>
        <v>0</v>
      </c>
      <c r="M10" s="29">
        <f t="shared" si="3"/>
        <v>0</v>
      </c>
      <c r="N10" s="28">
        <f>'[10]I PÓŁROCZE'!AI8</f>
        <v>108</v>
      </c>
      <c r="O10" s="29">
        <f t="shared" si="4"/>
        <v>0.10434782608695652</v>
      </c>
      <c r="P10" s="28">
        <f>'[10]I PÓŁROCZE'!AK8</f>
        <v>0</v>
      </c>
      <c r="Q10" s="29">
        <f t="shared" si="5"/>
        <v>0</v>
      </c>
      <c r="R10" s="28">
        <f>'[10]I PÓŁROCZE'!AM8</f>
        <v>56</v>
      </c>
      <c r="S10" s="30">
        <f t="shared" si="6"/>
        <v>5.4106280193236718E-2</v>
      </c>
    </row>
    <row r="11" spans="1:25" s="20" customFormat="1" ht="16.5" customHeight="1">
      <c r="A11" s="18">
        <v>3</v>
      </c>
      <c r="B11" s="19" t="s">
        <v>17</v>
      </c>
      <c r="C11" s="28">
        <f>'[10]I PÓŁROCZE'!X9</f>
        <v>1266</v>
      </c>
      <c r="D11" s="28">
        <f>'[10]I PÓŁROCZE'!Y9</f>
        <v>649</v>
      </c>
      <c r="E11" s="29">
        <f t="shared" si="7"/>
        <v>0.5126382306477093</v>
      </c>
      <c r="F11" s="28">
        <f>'[10]I PÓŁROCZE'!AA9</f>
        <v>370</v>
      </c>
      <c r="G11" s="29">
        <f t="shared" si="0"/>
        <v>0.29225908372827802</v>
      </c>
      <c r="H11" s="28">
        <f>'[10]I PÓŁROCZE'!AC9</f>
        <v>565</v>
      </c>
      <c r="I11" s="29">
        <f t="shared" si="1"/>
        <v>0.44628751974723541</v>
      </c>
      <c r="J11" s="28">
        <f>'[10]I PÓŁROCZE'!AE9</f>
        <v>307</v>
      </c>
      <c r="K11" s="29">
        <f t="shared" si="2"/>
        <v>0.24249605055292259</v>
      </c>
      <c r="L11" s="28">
        <f>'[10]I PÓŁROCZE'!AG9</f>
        <v>2</v>
      </c>
      <c r="M11" s="29">
        <f t="shared" si="3"/>
        <v>1.5797788309636651E-3</v>
      </c>
      <c r="N11" s="28">
        <f>'[10]I PÓŁROCZE'!AI9</f>
        <v>133</v>
      </c>
      <c r="O11" s="29">
        <f t="shared" si="4"/>
        <v>0.10505529225908374</v>
      </c>
      <c r="P11" s="28">
        <f>'[10]I PÓŁROCZE'!AK9</f>
        <v>4</v>
      </c>
      <c r="Q11" s="29">
        <f t="shared" si="5"/>
        <v>3.1595576619273301E-3</v>
      </c>
      <c r="R11" s="28">
        <f>'[10]I PÓŁROCZE'!AM9</f>
        <v>46</v>
      </c>
      <c r="S11" s="30">
        <f t="shared" si="6"/>
        <v>3.6334913112164295E-2</v>
      </c>
    </row>
    <row r="12" spans="1:25" s="20" customFormat="1" ht="16.5" customHeight="1">
      <c r="A12" s="18">
        <v>4</v>
      </c>
      <c r="B12" s="19" t="s">
        <v>63</v>
      </c>
      <c r="C12" s="28">
        <f>'[10]I PÓŁROCZE'!X10</f>
        <v>877</v>
      </c>
      <c r="D12" s="28">
        <f>'[10]I PÓŁROCZE'!Y10</f>
        <v>422</v>
      </c>
      <c r="E12" s="29">
        <f t="shared" si="7"/>
        <v>0.48118586088939569</v>
      </c>
      <c r="F12" s="28">
        <f>'[10]I PÓŁROCZE'!AA10</f>
        <v>223</v>
      </c>
      <c r="G12" s="29">
        <f t="shared" si="0"/>
        <v>0.25427594070695553</v>
      </c>
      <c r="H12" s="28">
        <f>'[10]I PÓŁROCZE'!AC10</f>
        <v>449</v>
      </c>
      <c r="I12" s="29">
        <f t="shared" si="1"/>
        <v>0.51197263397947546</v>
      </c>
      <c r="J12" s="28">
        <f>'[10]I PÓŁROCZE'!AE10</f>
        <v>214</v>
      </c>
      <c r="K12" s="29">
        <f t="shared" si="2"/>
        <v>0.24401368301026224</v>
      </c>
      <c r="L12" s="28">
        <f>'[10]I PÓŁROCZE'!AG10</f>
        <v>12</v>
      </c>
      <c r="M12" s="29">
        <f t="shared" si="3"/>
        <v>1.3683010262257697E-2</v>
      </c>
      <c r="N12" s="28">
        <f>'[10]I PÓŁROCZE'!AI10</f>
        <v>94</v>
      </c>
      <c r="O12" s="29">
        <f t="shared" si="4"/>
        <v>0.10718358038768529</v>
      </c>
      <c r="P12" s="28">
        <f>'[10]I PÓŁROCZE'!AK10</f>
        <v>0</v>
      </c>
      <c r="Q12" s="29">
        <f t="shared" si="5"/>
        <v>0</v>
      </c>
      <c r="R12" s="28">
        <f>'[10]I PÓŁROCZE'!AM10</f>
        <v>36</v>
      </c>
      <c r="S12" s="30">
        <f t="shared" si="6"/>
        <v>4.1049030786773091E-2</v>
      </c>
    </row>
    <row r="13" spans="1:25" s="17" customFormat="1" ht="19.5" customHeight="1">
      <c r="A13" s="702" t="s">
        <v>2</v>
      </c>
      <c r="B13" s="703"/>
      <c r="C13" s="72">
        <f>SUM(C14:C18)</f>
        <v>4210</v>
      </c>
      <c r="D13" s="72">
        <f>SUM(D14:D18)</f>
        <v>2466</v>
      </c>
      <c r="E13" s="73">
        <f>D13/C13</f>
        <v>0.58574821852731596</v>
      </c>
      <c r="F13" s="72">
        <f>SUM(F14:F18)</f>
        <v>1445</v>
      </c>
      <c r="G13" s="73">
        <f t="shared" si="0"/>
        <v>0.34323040380047504</v>
      </c>
      <c r="H13" s="72">
        <f>SUM(H14:H18)</f>
        <v>1687</v>
      </c>
      <c r="I13" s="73">
        <f t="shared" si="1"/>
        <v>0.40071258907363422</v>
      </c>
      <c r="J13" s="72">
        <f>SUM(J14:J18)</f>
        <v>724</v>
      </c>
      <c r="K13" s="73">
        <f t="shared" si="2"/>
        <v>0.17197149643705464</v>
      </c>
      <c r="L13" s="72">
        <f>SUM(L14:L18)</f>
        <v>9</v>
      </c>
      <c r="M13" s="73">
        <f t="shared" si="3"/>
        <v>2.1377672209026127E-3</v>
      </c>
      <c r="N13" s="72">
        <f>SUM(N14,N15,N16,N17,N18)</f>
        <v>589</v>
      </c>
      <c r="O13" s="73">
        <f t="shared" si="4"/>
        <v>0.13990498812351543</v>
      </c>
      <c r="P13" s="72">
        <f>SUM(P14,P15,P16,P17,P18)</f>
        <v>17</v>
      </c>
      <c r="Q13" s="73">
        <f t="shared" si="5"/>
        <v>4.0380047505938245E-3</v>
      </c>
      <c r="R13" s="72">
        <f>SUM(R14:R18)</f>
        <v>156</v>
      </c>
      <c r="S13" s="74">
        <f t="shared" si="6"/>
        <v>3.7054631828978619E-2</v>
      </c>
    </row>
    <row r="14" spans="1:25" s="20" customFormat="1" ht="16.5" customHeight="1">
      <c r="A14" s="18">
        <v>1</v>
      </c>
      <c r="B14" s="19" t="s">
        <v>19</v>
      </c>
      <c r="C14" s="28">
        <f>'[10]I PÓŁROCZE'!X12</f>
        <v>688</v>
      </c>
      <c r="D14" s="28">
        <f>'[10]I PÓŁROCZE'!Y12</f>
        <v>397</v>
      </c>
      <c r="E14" s="29">
        <f t="shared" si="7"/>
        <v>0.57703488372093026</v>
      </c>
      <c r="F14" s="28">
        <f>'[10]I PÓŁROCZE'!AA12</f>
        <v>239</v>
      </c>
      <c r="G14" s="29">
        <f t="shared" si="0"/>
        <v>0.34738372093023256</v>
      </c>
      <c r="H14" s="28">
        <f>'[10]I PÓŁROCZE'!AC12</f>
        <v>323</v>
      </c>
      <c r="I14" s="29">
        <f t="shared" si="1"/>
        <v>0.46947674418604651</v>
      </c>
      <c r="J14" s="28">
        <f>'[10]I PÓŁROCZE'!AE12</f>
        <v>95</v>
      </c>
      <c r="K14" s="29">
        <f t="shared" si="2"/>
        <v>0.1380813953488372</v>
      </c>
      <c r="L14" s="28">
        <f>'[10]I PÓŁROCZE'!AG12</f>
        <v>0</v>
      </c>
      <c r="M14" s="29">
        <f t="shared" si="3"/>
        <v>0</v>
      </c>
      <c r="N14" s="28">
        <f>'[10]I PÓŁROCZE'!AI12</f>
        <v>97</v>
      </c>
      <c r="O14" s="29">
        <f t="shared" si="4"/>
        <v>0.14098837209302326</v>
      </c>
      <c r="P14" s="28">
        <f>'[10]I PÓŁROCZE'!AK12</f>
        <v>0</v>
      </c>
      <c r="Q14" s="29">
        <f t="shared" si="5"/>
        <v>0</v>
      </c>
      <c r="R14" s="28">
        <f>'[10]I PÓŁROCZE'!AM12</f>
        <v>15</v>
      </c>
      <c r="S14" s="30">
        <f t="shared" si="6"/>
        <v>2.1802325581395349E-2</v>
      </c>
    </row>
    <row r="15" spans="1:25" s="38" customFormat="1" ht="16.5" customHeight="1">
      <c r="A15" s="35">
        <v>2</v>
      </c>
      <c r="B15" s="21" t="s">
        <v>21</v>
      </c>
      <c r="C15" s="28">
        <f>'[10]I PÓŁROCZE'!X13</f>
        <v>741</v>
      </c>
      <c r="D15" s="28">
        <f>'[10]I PÓŁROCZE'!Y13</f>
        <v>368</v>
      </c>
      <c r="E15" s="36">
        <f t="shared" si="7"/>
        <v>0.49662618083670718</v>
      </c>
      <c r="F15" s="28">
        <f>'[10]I PÓŁROCZE'!AA13</f>
        <v>186</v>
      </c>
      <c r="G15" s="36">
        <f t="shared" si="0"/>
        <v>0.25101214574898784</v>
      </c>
      <c r="H15" s="28">
        <f>'[10]I PÓŁROCZE'!AC13</f>
        <v>315</v>
      </c>
      <c r="I15" s="36">
        <f t="shared" si="1"/>
        <v>0.4251012145748988</v>
      </c>
      <c r="J15" s="28">
        <f>'[10]I PÓŁROCZE'!AE13</f>
        <v>173</v>
      </c>
      <c r="K15" s="36">
        <f t="shared" si="2"/>
        <v>0.23346828609986506</v>
      </c>
      <c r="L15" s="28">
        <f>'[10]I PÓŁROCZE'!AG13</f>
        <v>0</v>
      </c>
      <c r="M15" s="36">
        <f t="shared" si="3"/>
        <v>0</v>
      </c>
      <c r="N15" s="28">
        <f>'[10]I PÓŁROCZE'!AI13</f>
        <v>89</v>
      </c>
      <c r="O15" s="36">
        <f t="shared" si="4"/>
        <v>0.12010796221322537</v>
      </c>
      <c r="P15" s="28">
        <f>'[10]I PÓŁROCZE'!AK13</f>
        <v>5</v>
      </c>
      <c r="Q15" s="36">
        <f t="shared" si="5"/>
        <v>6.7476383265856954E-3</v>
      </c>
      <c r="R15" s="28">
        <f>'[10]I PÓŁROCZE'!AM13</f>
        <v>41</v>
      </c>
      <c r="S15" s="37">
        <f t="shared" si="6"/>
        <v>5.5330634278002701E-2</v>
      </c>
    </row>
    <row r="16" spans="1:25" ht="16.5" customHeight="1">
      <c r="A16" s="18">
        <v>3</v>
      </c>
      <c r="B16" s="19" t="s">
        <v>20</v>
      </c>
      <c r="C16" s="28">
        <f>'[10]I PÓŁROCZE'!X14</f>
        <v>1143</v>
      </c>
      <c r="D16" s="28">
        <f>'[10]I PÓŁROCZE'!Y14</f>
        <v>694</v>
      </c>
      <c r="E16" s="29">
        <f t="shared" si="7"/>
        <v>0.60717410323709531</v>
      </c>
      <c r="F16" s="28">
        <f>'[10]I PÓŁROCZE'!AA14</f>
        <v>416</v>
      </c>
      <c r="G16" s="29">
        <f t="shared" si="0"/>
        <v>0.36395450568678916</v>
      </c>
      <c r="H16" s="28">
        <f>'[10]I PÓŁROCZE'!AC14</f>
        <v>480</v>
      </c>
      <c r="I16" s="29">
        <f t="shared" si="1"/>
        <v>0.41994750656167978</v>
      </c>
      <c r="J16" s="28">
        <f>'[10]I PÓŁROCZE'!AE14</f>
        <v>193</v>
      </c>
      <c r="K16" s="29">
        <f t="shared" si="2"/>
        <v>0.16885389326334208</v>
      </c>
      <c r="L16" s="28">
        <f>'[10]I PÓŁROCZE'!AG14</f>
        <v>1</v>
      </c>
      <c r="M16" s="29">
        <f t="shared" si="3"/>
        <v>8.7489063867016625E-4</v>
      </c>
      <c r="N16" s="28">
        <f>'[10]I PÓŁROCZE'!AI14</f>
        <v>136</v>
      </c>
      <c r="O16" s="29">
        <f t="shared" si="4"/>
        <v>0.1189851268591426</v>
      </c>
      <c r="P16" s="28">
        <f>'[10]I PÓŁROCZE'!AK14</f>
        <v>4</v>
      </c>
      <c r="Q16" s="29">
        <f t="shared" si="5"/>
        <v>3.499562554680665E-3</v>
      </c>
      <c r="R16" s="28">
        <f>'[10]I PÓŁROCZE'!AM14</f>
        <v>27</v>
      </c>
      <c r="S16" s="30">
        <f t="shared" si="6"/>
        <v>2.3622047244094488E-2</v>
      </c>
    </row>
    <row r="17" spans="1:19" s="20" customFormat="1" ht="16.5" customHeight="1">
      <c r="A17" s="18">
        <v>4</v>
      </c>
      <c r="B17" s="19" t="s">
        <v>22</v>
      </c>
      <c r="C17" s="28">
        <f>'[10]I PÓŁROCZE'!X15</f>
        <v>893</v>
      </c>
      <c r="D17" s="28">
        <f>'[10]I PÓŁROCZE'!Y15</f>
        <v>573</v>
      </c>
      <c r="E17" s="29">
        <f t="shared" si="7"/>
        <v>0.64165733482642773</v>
      </c>
      <c r="F17" s="28">
        <f>'[10]I PÓŁROCZE'!AA15</f>
        <v>361</v>
      </c>
      <c r="G17" s="29">
        <f t="shared" si="0"/>
        <v>0.40425531914893614</v>
      </c>
      <c r="H17" s="28">
        <f>'[10]I PÓŁROCZE'!AC15</f>
        <v>282</v>
      </c>
      <c r="I17" s="29">
        <f t="shared" si="1"/>
        <v>0.31578947368421051</v>
      </c>
      <c r="J17" s="28">
        <f>'[10]I PÓŁROCZE'!AE15</f>
        <v>132</v>
      </c>
      <c r="K17" s="29">
        <f t="shared" si="2"/>
        <v>0.14781634938409854</v>
      </c>
      <c r="L17" s="28">
        <f>'[10]I PÓŁROCZE'!AG15</f>
        <v>8</v>
      </c>
      <c r="M17" s="29">
        <f t="shared" si="3"/>
        <v>8.9585666293393058E-3</v>
      </c>
      <c r="N17" s="28">
        <f>'[10]I PÓŁROCZE'!AI15</f>
        <v>145</v>
      </c>
      <c r="O17" s="29">
        <f t="shared" si="4"/>
        <v>0.16237402015677491</v>
      </c>
      <c r="P17" s="28">
        <f>'[10]I PÓŁROCZE'!AK15</f>
        <v>8</v>
      </c>
      <c r="Q17" s="29">
        <f t="shared" si="5"/>
        <v>8.9585666293393058E-3</v>
      </c>
      <c r="R17" s="28">
        <f>'[10]I PÓŁROCZE'!AM15</f>
        <v>45</v>
      </c>
      <c r="S17" s="30">
        <f t="shared" si="6"/>
        <v>5.0391937290033592E-2</v>
      </c>
    </row>
    <row r="18" spans="1:19" s="20" customFormat="1" ht="16.5" customHeight="1">
      <c r="A18" s="18">
        <v>5</v>
      </c>
      <c r="B18" s="19" t="s">
        <v>23</v>
      </c>
      <c r="C18" s="28">
        <f>'[10]I PÓŁROCZE'!X16</f>
        <v>745</v>
      </c>
      <c r="D18" s="28">
        <f>'[10]I PÓŁROCZE'!Y16</f>
        <v>434</v>
      </c>
      <c r="E18" s="29">
        <f t="shared" si="7"/>
        <v>0.58255033557046976</v>
      </c>
      <c r="F18" s="28">
        <f>'[10]I PÓŁROCZE'!AA16</f>
        <v>243</v>
      </c>
      <c r="G18" s="29">
        <f t="shared" si="0"/>
        <v>0.32617449664429532</v>
      </c>
      <c r="H18" s="28">
        <f>'[10]I PÓŁROCZE'!AC16</f>
        <v>287</v>
      </c>
      <c r="I18" s="29">
        <f t="shared" si="1"/>
        <v>0.38523489932885907</v>
      </c>
      <c r="J18" s="28">
        <f>'[10]I PÓŁROCZE'!AE16</f>
        <v>131</v>
      </c>
      <c r="K18" s="29">
        <f t="shared" si="2"/>
        <v>0.17583892617449665</v>
      </c>
      <c r="L18" s="28">
        <f>'[10]I PÓŁROCZE'!AG16</f>
        <v>0</v>
      </c>
      <c r="M18" s="29">
        <f t="shared" si="3"/>
        <v>0</v>
      </c>
      <c r="N18" s="28">
        <f>'[10]I PÓŁROCZE'!AI16</f>
        <v>122</v>
      </c>
      <c r="O18" s="29">
        <f t="shared" si="4"/>
        <v>0.16375838926174496</v>
      </c>
      <c r="P18" s="28">
        <f>'[10]I PÓŁROCZE'!AK16</f>
        <v>0</v>
      </c>
      <c r="Q18" s="29">
        <f t="shared" si="5"/>
        <v>0</v>
      </c>
      <c r="R18" s="28">
        <f>'[10]I PÓŁROCZE'!AM16</f>
        <v>28</v>
      </c>
      <c r="S18" s="30">
        <f t="shared" si="6"/>
        <v>3.7583892617449662E-2</v>
      </c>
    </row>
    <row r="19" spans="1:19" s="17" customFormat="1" ht="18.75" customHeight="1">
      <c r="A19" s="702" t="s">
        <v>92</v>
      </c>
      <c r="B19" s="703"/>
      <c r="C19" s="72">
        <f>SUM(C20:C23)</f>
        <v>5035</v>
      </c>
      <c r="D19" s="72">
        <f>SUM(D20:D23)</f>
        <v>2574</v>
      </c>
      <c r="E19" s="73">
        <f>D19/C19</f>
        <v>0.51122144985104268</v>
      </c>
      <c r="F19" s="72">
        <f>SUM(F20:F23)</f>
        <v>1458</v>
      </c>
      <c r="G19" s="73">
        <f t="shared" si="0"/>
        <v>0.28957298907646473</v>
      </c>
      <c r="H19" s="72">
        <f>SUM(H20:H23)</f>
        <v>2061</v>
      </c>
      <c r="I19" s="73">
        <f t="shared" si="1"/>
        <v>0.40933465739821251</v>
      </c>
      <c r="J19" s="72">
        <f>SUM(J20:J23)</f>
        <v>1154</v>
      </c>
      <c r="K19" s="73">
        <f t="shared" si="2"/>
        <v>0.2291956305858987</v>
      </c>
      <c r="L19" s="72">
        <f>SUM(L20:L23)</f>
        <v>28</v>
      </c>
      <c r="M19" s="73">
        <f t="shared" si="3"/>
        <v>5.5610724925521347E-3</v>
      </c>
      <c r="N19" s="72">
        <f>SUM(N20,N21,N22,N23)</f>
        <v>660</v>
      </c>
      <c r="O19" s="73">
        <f t="shared" si="4"/>
        <v>0.13108242303872888</v>
      </c>
      <c r="P19" s="72">
        <f>SUM(P20,P21,P22,P23)</f>
        <v>8</v>
      </c>
      <c r="Q19" s="73">
        <f t="shared" si="5"/>
        <v>1.5888778550148957E-3</v>
      </c>
      <c r="R19" s="72">
        <f>SUM(R20:R23)</f>
        <v>233</v>
      </c>
      <c r="S19" s="74">
        <f t="shared" si="6"/>
        <v>4.627606752730884E-2</v>
      </c>
    </row>
    <row r="20" spans="1:19" s="20" customFormat="1" ht="18.75" customHeight="1">
      <c r="A20" s="18">
        <v>1</v>
      </c>
      <c r="B20" s="19" t="s">
        <v>24</v>
      </c>
      <c r="C20" s="28">
        <f>'[10]I PÓŁROCZE'!X18</f>
        <v>841</v>
      </c>
      <c r="D20" s="28">
        <f>'[10]I PÓŁROCZE'!Y18</f>
        <v>435</v>
      </c>
      <c r="E20" s="29">
        <f t="shared" si="7"/>
        <v>0.51724137931034486</v>
      </c>
      <c r="F20" s="28">
        <f>'[10]I PÓŁROCZE'!AA18</f>
        <v>267</v>
      </c>
      <c r="G20" s="29">
        <f t="shared" si="0"/>
        <v>0.31747919143876335</v>
      </c>
      <c r="H20" s="28">
        <f>'[10]I PÓŁROCZE'!AC18</f>
        <v>388</v>
      </c>
      <c r="I20" s="29">
        <f t="shared" si="1"/>
        <v>0.46135552913198574</v>
      </c>
      <c r="J20" s="28">
        <f>'[10]I PÓŁROCZE'!AE18</f>
        <v>192</v>
      </c>
      <c r="K20" s="29">
        <f t="shared" si="2"/>
        <v>0.22829964328180738</v>
      </c>
      <c r="L20" s="28">
        <f>'[10]I PÓŁROCZE'!AG18</f>
        <v>8</v>
      </c>
      <c r="M20" s="29">
        <f t="shared" si="3"/>
        <v>9.512485136741973E-3</v>
      </c>
      <c r="N20" s="28">
        <f>'[10]I PÓŁROCZE'!AI18</f>
        <v>83</v>
      </c>
      <c r="O20" s="29">
        <f t="shared" si="4"/>
        <v>9.8692033293697981E-2</v>
      </c>
      <c r="P20" s="28">
        <f>'[10]I PÓŁROCZE'!AK18</f>
        <v>0</v>
      </c>
      <c r="Q20" s="29">
        <f t="shared" si="5"/>
        <v>0</v>
      </c>
      <c r="R20" s="28">
        <f>'[10]I PÓŁROCZE'!AM18</f>
        <v>24</v>
      </c>
      <c r="S20" s="30">
        <f t="shared" si="6"/>
        <v>2.8537455410225922E-2</v>
      </c>
    </row>
    <row r="21" spans="1:19" s="39" customFormat="1" ht="18.75" customHeight="1">
      <c r="A21" s="35">
        <v>2</v>
      </c>
      <c r="B21" s="21" t="s">
        <v>26</v>
      </c>
      <c r="C21" s="28">
        <f>'[10]I PÓŁROCZE'!X19</f>
        <v>1390</v>
      </c>
      <c r="D21" s="28">
        <f>'[10]I PÓŁROCZE'!Y19</f>
        <v>606</v>
      </c>
      <c r="E21" s="36">
        <f t="shared" si="7"/>
        <v>0.43597122302158275</v>
      </c>
      <c r="F21" s="28">
        <f>'[10]I PÓŁROCZE'!AA19</f>
        <v>285</v>
      </c>
      <c r="G21" s="36">
        <f t="shared" si="0"/>
        <v>0.20503597122302158</v>
      </c>
      <c r="H21" s="28">
        <f>'[10]I PÓŁROCZE'!AC19</f>
        <v>557</v>
      </c>
      <c r="I21" s="36">
        <f t="shared" si="1"/>
        <v>0.40071942446043163</v>
      </c>
      <c r="J21" s="28">
        <f>'[10]I PÓŁROCZE'!AE19</f>
        <v>390</v>
      </c>
      <c r="K21" s="36">
        <f t="shared" si="2"/>
        <v>0.2805755395683453</v>
      </c>
      <c r="L21" s="28">
        <f>'[10]I PÓŁROCZE'!AG19</f>
        <v>2</v>
      </c>
      <c r="M21" s="36">
        <f t="shared" si="3"/>
        <v>1.4388489208633094E-3</v>
      </c>
      <c r="N21" s="28">
        <f>'[10]I PÓŁROCZE'!AI19</f>
        <v>138</v>
      </c>
      <c r="O21" s="36">
        <f t="shared" si="4"/>
        <v>9.9280575539568344E-2</v>
      </c>
      <c r="P21" s="28">
        <f>'[10]I PÓŁROCZE'!AK19</f>
        <v>1</v>
      </c>
      <c r="Q21" s="36">
        <f t="shared" si="5"/>
        <v>7.1942446043165469E-4</v>
      </c>
      <c r="R21" s="28">
        <f>'[10]I PÓŁROCZE'!AM19</f>
        <v>108</v>
      </c>
      <c r="S21" s="37">
        <f t="shared" si="6"/>
        <v>7.7697841726618699E-2</v>
      </c>
    </row>
    <row r="22" spans="1:19" s="22" customFormat="1" ht="18.75" customHeight="1">
      <c r="A22" s="18">
        <v>3</v>
      </c>
      <c r="B22" s="19" t="s">
        <v>25</v>
      </c>
      <c r="C22" s="28">
        <f>'[10]I PÓŁROCZE'!X20</f>
        <v>1831</v>
      </c>
      <c r="D22" s="28">
        <f>'[10]I PÓŁROCZE'!Y20</f>
        <v>1014</v>
      </c>
      <c r="E22" s="29">
        <f t="shared" si="7"/>
        <v>0.55379574003276899</v>
      </c>
      <c r="F22" s="28">
        <f>'[10]I PÓŁROCZE'!AA20</f>
        <v>601</v>
      </c>
      <c r="G22" s="29">
        <f t="shared" si="0"/>
        <v>0.32823593664664119</v>
      </c>
      <c r="H22" s="28">
        <f>'[10]I PÓŁROCZE'!AC20</f>
        <v>713</v>
      </c>
      <c r="I22" s="29">
        <f t="shared" si="1"/>
        <v>0.38940469688694701</v>
      </c>
      <c r="J22" s="28">
        <f>'[10]I PÓŁROCZE'!AE20</f>
        <v>362</v>
      </c>
      <c r="K22" s="29">
        <f t="shared" si="2"/>
        <v>0.19770617149098854</v>
      </c>
      <c r="L22" s="28">
        <f>'[10]I PÓŁROCZE'!AG20</f>
        <v>18</v>
      </c>
      <c r="M22" s="29">
        <f t="shared" si="3"/>
        <v>9.8306936100491533E-3</v>
      </c>
      <c r="N22" s="28">
        <f>'[10]I PÓŁROCZE'!AI20</f>
        <v>333</v>
      </c>
      <c r="O22" s="29">
        <f t="shared" si="4"/>
        <v>0.18186783178590935</v>
      </c>
      <c r="P22" s="28">
        <f>'[10]I PÓŁROCZE'!AK20</f>
        <v>7</v>
      </c>
      <c r="Q22" s="29">
        <f t="shared" si="5"/>
        <v>3.8230475150191155E-3</v>
      </c>
      <c r="R22" s="28">
        <f>'[10]I PÓŁROCZE'!AM20</f>
        <v>69</v>
      </c>
      <c r="S22" s="30">
        <f t="shared" si="6"/>
        <v>3.7684325505188423E-2</v>
      </c>
    </row>
    <row r="23" spans="1:19" s="20" customFormat="1" ht="18.75" customHeight="1">
      <c r="A23" s="18">
        <v>4</v>
      </c>
      <c r="B23" s="19" t="s">
        <v>27</v>
      </c>
      <c r="C23" s="28">
        <f>'[10]I PÓŁROCZE'!X21</f>
        <v>973</v>
      </c>
      <c r="D23" s="28">
        <f>'[10]I PÓŁROCZE'!Y21</f>
        <v>519</v>
      </c>
      <c r="E23" s="29">
        <f t="shared" si="7"/>
        <v>0.53340184994861251</v>
      </c>
      <c r="F23" s="28">
        <f>'[10]I PÓŁROCZE'!AA21</f>
        <v>305</v>
      </c>
      <c r="G23" s="29">
        <f t="shared" si="0"/>
        <v>0.31346351490236385</v>
      </c>
      <c r="H23" s="28">
        <f>'[10]I PÓŁROCZE'!AC21</f>
        <v>403</v>
      </c>
      <c r="I23" s="29">
        <f t="shared" si="1"/>
        <v>0.41418293936279549</v>
      </c>
      <c r="J23" s="28">
        <f>'[10]I PÓŁROCZE'!AE21</f>
        <v>210</v>
      </c>
      <c r="K23" s="29">
        <f t="shared" si="2"/>
        <v>0.21582733812949639</v>
      </c>
      <c r="L23" s="28">
        <f>'[10]I PÓŁROCZE'!AG21</f>
        <v>0</v>
      </c>
      <c r="M23" s="29">
        <f t="shared" si="3"/>
        <v>0</v>
      </c>
      <c r="N23" s="28">
        <f>'[10]I PÓŁROCZE'!AI21</f>
        <v>106</v>
      </c>
      <c r="O23" s="29">
        <f t="shared" si="4"/>
        <v>0.10894141829393628</v>
      </c>
      <c r="P23" s="28">
        <f>'[10]I PÓŁROCZE'!AK21</f>
        <v>0</v>
      </c>
      <c r="Q23" s="29">
        <f t="shared" si="5"/>
        <v>0</v>
      </c>
      <c r="R23" s="28">
        <f>'[10]I PÓŁROCZE'!AM21</f>
        <v>32</v>
      </c>
      <c r="S23" s="30">
        <f t="shared" si="6"/>
        <v>3.28879753340185E-2</v>
      </c>
    </row>
    <row r="24" spans="1:19" s="17" customFormat="1" ht="18.75" customHeight="1">
      <c r="A24" s="702" t="s">
        <v>93</v>
      </c>
      <c r="B24" s="703"/>
      <c r="C24" s="72">
        <f>SUM(C25:C32)</f>
        <v>10514</v>
      </c>
      <c r="D24" s="72">
        <f>SUM(D25:D32)</f>
        <v>5043</v>
      </c>
      <c r="E24" s="73">
        <f>D24/C24</f>
        <v>0.47964618603766407</v>
      </c>
      <c r="F24" s="72">
        <f>SUM(F25:F32)</f>
        <v>2620</v>
      </c>
      <c r="G24" s="73">
        <f t="shared" si="0"/>
        <v>0.24919155411831842</v>
      </c>
      <c r="H24" s="72">
        <f>SUM(H25:H32)</f>
        <v>5066</v>
      </c>
      <c r="I24" s="73">
        <f t="shared" si="1"/>
        <v>0.48183374548221419</v>
      </c>
      <c r="J24" s="72">
        <f>SUM(J25:J32)</f>
        <v>2303</v>
      </c>
      <c r="K24" s="73">
        <f t="shared" si="2"/>
        <v>0.21904127829560585</v>
      </c>
      <c r="L24" s="72">
        <f>SUM(L25:L32)</f>
        <v>95</v>
      </c>
      <c r="M24" s="73">
        <f t="shared" si="3"/>
        <v>9.0355716187939892E-3</v>
      </c>
      <c r="N24" s="72">
        <f>SUM(N25,N26,N27,N28,N29,N30,N31,N32)</f>
        <v>1377</v>
      </c>
      <c r="O24" s="73">
        <f t="shared" si="4"/>
        <v>0.13096823283241393</v>
      </c>
      <c r="P24" s="72">
        <f>SUM(P25,P26,P27,P28,P29,P30,P31,P32)</f>
        <v>5</v>
      </c>
      <c r="Q24" s="73">
        <f t="shared" si="5"/>
        <v>4.7555640098915732E-4</v>
      </c>
      <c r="R24" s="72">
        <f>SUM(R25:R32)</f>
        <v>420</v>
      </c>
      <c r="S24" s="74">
        <f t="shared" si="6"/>
        <v>3.9946737683089213E-2</v>
      </c>
    </row>
    <row r="25" spans="1:19" s="20" customFormat="1" ht="16.5" customHeight="1">
      <c r="A25" s="18">
        <v>1</v>
      </c>
      <c r="B25" s="19" t="s">
        <v>28</v>
      </c>
      <c r="C25" s="28">
        <f>'[10]I PÓŁROCZE'!X23</f>
        <v>322</v>
      </c>
      <c r="D25" s="28">
        <f>'[10]I PÓŁROCZE'!Y23</f>
        <v>214</v>
      </c>
      <c r="E25" s="29">
        <f>D25/C25</f>
        <v>0.6645962732919255</v>
      </c>
      <c r="F25" s="28">
        <f>'[10]I PÓŁROCZE'!AA23</f>
        <v>121</v>
      </c>
      <c r="G25" s="29">
        <f t="shared" si="0"/>
        <v>0.37577639751552794</v>
      </c>
      <c r="H25" s="28">
        <f>'[10]I PÓŁROCZE'!AC23</f>
        <v>91</v>
      </c>
      <c r="I25" s="29">
        <f t="shared" si="1"/>
        <v>0.28260869565217389</v>
      </c>
      <c r="J25" s="28">
        <f>'[10]I PÓŁROCZE'!AE23</f>
        <v>63</v>
      </c>
      <c r="K25" s="29">
        <f t="shared" si="2"/>
        <v>0.19565217391304349</v>
      </c>
      <c r="L25" s="28">
        <f>'[10]I PÓŁROCZE'!AG23</f>
        <v>0</v>
      </c>
      <c r="M25" s="29">
        <f t="shared" si="3"/>
        <v>0</v>
      </c>
      <c r="N25" s="28">
        <f>'[10]I PÓŁROCZE'!AI23</f>
        <v>25</v>
      </c>
      <c r="O25" s="29">
        <f t="shared" si="4"/>
        <v>7.7639751552795025E-2</v>
      </c>
      <c r="P25" s="28">
        <f>'[10]I PÓŁROCZE'!AK23</f>
        <v>0</v>
      </c>
      <c r="Q25" s="29">
        <f t="shared" si="5"/>
        <v>0</v>
      </c>
      <c r="R25" s="28">
        <f>'[10]I PÓŁROCZE'!AM23</f>
        <v>3</v>
      </c>
      <c r="S25" s="30">
        <f t="shared" si="6"/>
        <v>9.316770186335404E-3</v>
      </c>
    </row>
    <row r="26" spans="1:19" s="20" customFormat="1" ht="16.5" customHeight="1">
      <c r="A26" s="18">
        <v>2</v>
      </c>
      <c r="B26" s="19" t="s">
        <v>29</v>
      </c>
      <c r="C26" s="28">
        <f>'[10]I PÓŁROCZE'!X24</f>
        <v>756</v>
      </c>
      <c r="D26" s="28">
        <f>'[10]I PÓŁROCZE'!Y24</f>
        <v>401</v>
      </c>
      <c r="E26" s="29">
        <f t="shared" ref="E26:E55" si="8">D26/C26</f>
        <v>0.53042328042328046</v>
      </c>
      <c r="F26" s="28">
        <f>'[10]I PÓŁROCZE'!AA24</f>
        <v>221</v>
      </c>
      <c r="G26" s="29">
        <f t="shared" si="0"/>
        <v>0.29232804232804233</v>
      </c>
      <c r="H26" s="28">
        <f>'[10]I PÓŁROCZE'!AC24</f>
        <v>318</v>
      </c>
      <c r="I26" s="29">
        <f t="shared" si="1"/>
        <v>0.42063492063492064</v>
      </c>
      <c r="J26" s="28">
        <f>'[10]I PÓŁROCZE'!AE24</f>
        <v>168</v>
      </c>
      <c r="K26" s="29">
        <f t="shared" si="2"/>
        <v>0.22222222222222221</v>
      </c>
      <c r="L26" s="28">
        <f>'[10]I PÓŁROCZE'!AG24</f>
        <v>0</v>
      </c>
      <c r="M26" s="29">
        <f t="shared" si="3"/>
        <v>0</v>
      </c>
      <c r="N26" s="28">
        <f>'[10]I PÓŁROCZE'!AI24</f>
        <v>85</v>
      </c>
      <c r="O26" s="29">
        <f t="shared" si="4"/>
        <v>0.11243386243386243</v>
      </c>
      <c r="P26" s="28">
        <f>'[10]I PÓŁROCZE'!AK24</f>
        <v>1</v>
      </c>
      <c r="Q26" s="29">
        <f t="shared" si="5"/>
        <v>1.3227513227513227E-3</v>
      </c>
      <c r="R26" s="28">
        <f>'[10]I PÓŁROCZE'!AM24</f>
        <v>26</v>
      </c>
      <c r="S26" s="30">
        <f t="shared" si="6"/>
        <v>3.439153439153439E-2</v>
      </c>
    </row>
    <row r="27" spans="1:19" s="20" customFormat="1" ht="16.5" customHeight="1">
      <c r="A27" s="18">
        <v>3</v>
      </c>
      <c r="B27" s="19" t="s">
        <v>30</v>
      </c>
      <c r="C27" s="28">
        <f>'[10]I PÓŁROCZE'!X25</f>
        <v>612</v>
      </c>
      <c r="D27" s="28">
        <f>'[10]I PÓŁROCZE'!Y25</f>
        <v>365</v>
      </c>
      <c r="E27" s="29">
        <f t="shared" si="8"/>
        <v>0.59640522875816993</v>
      </c>
      <c r="F27" s="28">
        <f>'[10]I PÓŁROCZE'!AA25</f>
        <v>201</v>
      </c>
      <c r="G27" s="29">
        <f t="shared" si="0"/>
        <v>0.32843137254901961</v>
      </c>
      <c r="H27" s="28">
        <f>'[10]I PÓŁROCZE'!AC25</f>
        <v>272</v>
      </c>
      <c r="I27" s="29">
        <f t="shared" si="1"/>
        <v>0.44444444444444442</v>
      </c>
      <c r="J27" s="28">
        <f>'[10]I PÓŁROCZE'!AE25</f>
        <v>109</v>
      </c>
      <c r="K27" s="29">
        <f t="shared" si="2"/>
        <v>0.1781045751633987</v>
      </c>
      <c r="L27" s="28">
        <f>'[10]I PÓŁROCZE'!AG25</f>
        <v>44</v>
      </c>
      <c r="M27" s="29">
        <f t="shared" si="3"/>
        <v>7.1895424836601302E-2</v>
      </c>
      <c r="N27" s="28">
        <f>'[10]I PÓŁROCZE'!AI25</f>
        <v>62</v>
      </c>
      <c r="O27" s="29">
        <f t="shared" si="4"/>
        <v>0.10130718954248366</v>
      </c>
      <c r="P27" s="28">
        <f>'[10]I PÓŁROCZE'!AK25</f>
        <v>0</v>
      </c>
      <c r="Q27" s="29">
        <f t="shared" si="5"/>
        <v>0</v>
      </c>
      <c r="R27" s="28">
        <f>'[10]I PÓŁROCZE'!AM25</f>
        <v>25</v>
      </c>
      <c r="S27" s="30">
        <f t="shared" si="6"/>
        <v>4.084967320261438E-2</v>
      </c>
    </row>
    <row r="28" spans="1:19" s="20" customFormat="1" ht="16.5" customHeight="1">
      <c r="A28" s="18">
        <v>4</v>
      </c>
      <c r="B28" s="19" t="s">
        <v>113</v>
      </c>
      <c r="C28" s="28">
        <f>'[10]I PÓŁROCZE'!X26</f>
        <v>1111</v>
      </c>
      <c r="D28" s="28">
        <f>'[10]I PÓŁROCZE'!Y26</f>
        <v>531</v>
      </c>
      <c r="E28" s="29">
        <f t="shared" si="8"/>
        <v>0.47794779477947796</v>
      </c>
      <c r="F28" s="28">
        <f>'[10]I PÓŁROCZE'!AA26</f>
        <v>291</v>
      </c>
      <c r="G28" s="29">
        <f t="shared" si="0"/>
        <v>0.26192619261926192</v>
      </c>
      <c r="H28" s="28">
        <f>'[10]I PÓŁROCZE'!AC26</f>
        <v>528</v>
      </c>
      <c r="I28" s="29">
        <f t="shared" si="1"/>
        <v>0.47524752475247523</v>
      </c>
      <c r="J28" s="28">
        <f>'[10]I PÓŁROCZE'!AE26</f>
        <v>292</v>
      </c>
      <c r="K28" s="29">
        <f t="shared" si="2"/>
        <v>0.26282628262826285</v>
      </c>
      <c r="L28" s="28">
        <f>'[10]I PÓŁROCZE'!AG26</f>
        <v>5</v>
      </c>
      <c r="M28" s="29">
        <f t="shared" si="3"/>
        <v>4.5004500450045006E-3</v>
      </c>
      <c r="N28" s="28">
        <f>'[10]I PÓŁROCZE'!AI26</f>
        <v>112</v>
      </c>
      <c r="O28" s="29">
        <f t="shared" si="4"/>
        <v>0.10081008100810081</v>
      </c>
      <c r="P28" s="28">
        <f>'[10]I PÓŁROCZE'!AK26</f>
        <v>0</v>
      </c>
      <c r="Q28" s="29">
        <f t="shared" si="5"/>
        <v>0</v>
      </c>
      <c r="R28" s="28">
        <f>'[10]I PÓŁROCZE'!AM26</f>
        <v>30</v>
      </c>
      <c r="S28" s="30">
        <f t="shared" si="6"/>
        <v>2.7002700270027002E-2</v>
      </c>
    </row>
    <row r="29" spans="1:19" s="38" customFormat="1" ht="16.5" customHeight="1">
      <c r="A29" s="35">
        <v>5</v>
      </c>
      <c r="B29" s="21" t="s">
        <v>115</v>
      </c>
      <c r="C29" s="28">
        <f>'[10]I PÓŁROCZE'!X27</f>
        <v>3039</v>
      </c>
      <c r="D29" s="28">
        <f>'[10]I PÓŁROCZE'!Y27</f>
        <v>1253</v>
      </c>
      <c r="E29" s="36">
        <f t="shared" si="8"/>
        <v>0.41230667982889108</v>
      </c>
      <c r="F29" s="28">
        <f>'[10]I PÓŁROCZE'!AA27</f>
        <v>575</v>
      </c>
      <c r="G29" s="36">
        <f t="shared" si="0"/>
        <v>0.18920697597894043</v>
      </c>
      <c r="H29" s="28">
        <f>'[10]I PÓŁROCZE'!AC27</f>
        <v>1471</v>
      </c>
      <c r="I29" s="36">
        <f t="shared" si="1"/>
        <v>0.48404080289568935</v>
      </c>
      <c r="J29" s="28">
        <f>'[10]I PÓŁROCZE'!AE27</f>
        <v>710</v>
      </c>
      <c r="K29" s="36">
        <f t="shared" si="2"/>
        <v>0.23362948338269168</v>
      </c>
      <c r="L29" s="28">
        <f>'[10]I PÓŁROCZE'!AG27</f>
        <v>7</v>
      </c>
      <c r="M29" s="36">
        <f t="shared" si="3"/>
        <v>2.3033892727871009E-3</v>
      </c>
      <c r="N29" s="28">
        <f>'[10]I PÓŁROCZE'!AI27</f>
        <v>480</v>
      </c>
      <c r="O29" s="36">
        <f t="shared" si="4"/>
        <v>0.15794669299111549</v>
      </c>
      <c r="P29" s="28">
        <f>'[10]I PÓŁROCZE'!AK27</f>
        <v>1</v>
      </c>
      <c r="Q29" s="36">
        <f t="shared" si="5"/>
        <v>3.2905561039815728E-4</v>
      </c>
      <c r="R29" s="28">
        <f>'[10]I PÓŁROCZE'!AM27</f>
        <v>163</v>
      </c>
      <c r="S29" s="37">
        <f t="shared" si="6"/>
        <v>5.3636064494899639E-2</v>
      </c>
    </row>
    <row r="30" spans="1:19" ht="16.5" customHeight="1">
      <c r="A30" s="18">
        <v>6</v>
      </c>
      <c r="B30" s="19" t="s">
        <v>31</v>
      </c>
      <c r="C30" s="28">
        <f>'[10]I PÓŁROCZE'!X28</f>
        <v>2904</v>
      </c>
      <c r="D30" s="28">
        <f>'[10]I PÓŁROCZE'!Y28</f>
        <v>1460</v>
      </c>
      <c r="E30" s="29">
        <f t="shared" si="8"/>
        <v>0.50275482093663915</v>
      </c>
      <c r="F30" s="28">
        <f>'[10]I PÓŁROCZE'!AA28</f>
        <v>783</v>
      </c>
      <c r="G30" s="29">
        <f t="shared" si="0"/>
        <v>0.26962809917355374</v>
      </c>
      <c r="H30" s="28">
        <f>'[10]I PÓŁROCZE'!AC28</f>
        <v>1454</v>
      </c>
      <c r="I30" s="29">
        <f t="shared" si="1"/>
        <v>0.50068870523415976</v>
      </c>
      <c r="J30" s="28">
        <f>'[10]I PÓŁROCZE'!AE28</f>
        <v>555</v>
      </c>
      <c r="K30" s="29">
        <f t="shared" si="2"/>
        <v>0.19111570247933884</v>
      </c>
      <c r="L30" s="28">
        <f>'[10]I PÓŁROCZE'!AG28</f>
        <v>0</v>
      </c>
      <c r="M30" s="29">
        <f t="shared" si="3"/>
        <v>0</v>
      </c>
      <c r="N30" s="28">
        <f>'[10]I PÓŁROCZE'!AI28</f>
        <v>413</v>
      </c>
      <c r="O30" s="29">
        <f t="shared" si="4"/>
        <v>0.1422176308539945</v>
      </c>
      <c r="P30" s="28">
        <f>'[10]I PÓŁROCZE'!AK28</f>
        <v>2</v>
      </c>
      <c r="Q30" s="29">
        <f t="shared" si="5"/>
        <v>6.8870523415977963E-4</v>
      </c>
      <c r="R30" s="28">
        <f>'[10]I PÓŁROCZE'!AM28</f>
        <v>100</v>
      </c>
      <c r="S30" s="30">
        <f t="shared" si="6"/>
        <v>3.4435261707988982E-2</v>
      </c>
    </row>
    <row r="31" spans="1:19" s="20" customFormat="1" ht="16.5" customHeight="1">
      <c r="A31" s="18">
        <v>7</v>
      </c>
      <c r="B31" s="19" t="s">
        <v>32</v>
      </c>
      <c r="C31" s="28">
        <f>'[10]I PÓŁROCZE'!X29</f>
        <v>1070</v>
      </c>
      <c r="D31" s="28">
        <f>'[10]I PÓŁROCZE'!Y29</f>
        <v>432</v>
      </c>
      <c r="E31" s="29">
        <f t="shared" si="8"/>
        <v>0.40373831775700936</v>
      </c>
      <c r="F31" s="28">
        <f>'[10]I PÓŁROCZE'!AA29</f>
        <v>216</v>
      </c>
      <c r="G31" s="29">
        <f t="shared" si="0"/>
        <v>0.20186915887850468</v>
      </c>
      <c r="H31" s="28">
        <f>'[10]I PÓŁROCZE'!AC29</f>
        <v>594</v>
      </c>
      <c r="I31" s="29">
        <f t="shared" si="1"/>
        <v>0.55514018691588785</v>
      </c>
      <c r="J31" s="28">
        <f>'[10]I PÓŁROCZE'!AE29</f>
        <v>287</v>
      </c>
      <c r="K31" s="29">
        <f t="shared" si="2"/>
        <v>0.26822429906542056</v>
      </c>
      <c r="L31" s="28">
        <f>'[10]I PÓŁROCZE'!AG29</f>
        <v>5</v>
      </c>
      <c r="M31" s="29">
        <f t="shared" si="3"/>
        <v>4.6728971962616819E-3</v>
      </c>
      <c r="N31" s="28">
        <f>'[10]I PÓŁROCZE'!AI29</f>
        <v>127</v>
      </c>
      <c r="O31" s="29">
        <f t="shared" si="4"/>
        <v>0.11869158878504672</v>
      </c>
      <c r="P31" s="28">
        <f>'[10]I PÓŁROCZE'!AK29</f>
        <v>0</v>
      </c>
      <c r="Q31" s="29">
        <f t="shared" si="5"/>
        <v>0</v>
      </c>
      <c r="R31" s="28">
        <f>'[10]I PÓŁROCZE'!AM29</f>
        <v>52</v>
      </c>
      <c r="S31" s="30">
        <f t="shared" si="6"/>
        <v>4.8598130841121495E-2</v>
      </c>
    </row>
    <row r="32" spans="1:19" s="20" customFormat="1" ht="16.5" customHeight="1">
      <c r="A32" s="18">
        <v>8</v>
      </c>
      <c r="B32" s="19" t="s">
        <v>33</v>
      </c>
      <c r="C32" s="28">
        <f>'[10]I PÓŁROCZE'!X30</f>
        <v>700</v>
      </c>
      <c r="D32" s="28">
        <f>'[10]I PÓŁROCZE'!Y30</f>
        <v>387</v>
      </c>
      <c r="E32" s="29">
        <f t="shared" si="8"/>
        <v>0.55285714285714282</v>
      </c>
      <c r="F32" s="28">
        <f>'[10]I PÓŁROCZE'!AA30</f>
        <v>212</v>
      </c>
      <c r="G32" s="29">
        <f t="shared" si="0"/>
        <v>0.30285714285714288</v>
      </c>
      <c r="H32" s="28">
        <f>'[10]I PÓŁROCZE'!AC30</f>
        <v>338</v>
      </c>
      <c r="I32" s="29">
        <f t="shared" si="1"/>
        <v>0.48285714285714287</v>
      </c>
      <c r="J32" s="28">
        <f>'[10]I PÓŁROCZE'!AE30</f>
        <v>119</v>
      </c>
      <c r="K32" s="29">
        <f t="shared" si="2"/>
        <v>0.17</v>
      </c>
      <c r="L32" s="28">
        <f>'[10]I PÓŁROCZE'!AG30</f>
        <v>34</v>
      </c>
      <c r="M32" s="29">
        <f t="shared" si="3"/>
        <v>4.8571428571428571E-2</v>
      </c>
      <c r="N32" s="28">
        <f>'[10]I PÓŁROCZE'!AI30</f>
        <v>73</v>
      </c>
      <c r="O32" s="29">
        <f t="shared" si="4"/>
        <v>0.10428571428571429</v>
      </c>
      <c r="P32" s="28">
        <f>'[10]I PÓŁROCZE'!AK30</f>
        <v>1</v>
      </c>
      <c r="Q32" s="29">
        <f t="shared" si="5"/>
        <v>1.4285714285714286E-3</v>
      </c>
      <c r="R32" s="28">
        <f>'[10]I PÓŁROCZE'!AM30</f>
        <v>21</v>
      </c>
      <c r="S32" s="30">
        <f t="shared" si="6"/>
        <v>0.03</v>
      </c>
    </row>
    <row r="33" spans="1:19" s="17" customFormat="1" ht="18" customHeight="1">
      <c r="A33" s="702" t="s">
        <v>5</v>
      </c>
      <c r="B33" s="703"/>
      <c r="C33" s="72">
        <f>SUM(C34:C37)</f>
        <v>2623</v>
      </c>
      <c r="D33" s="72">
        <f>SUM(D34:D37)</f>
        <v>1532</v>
      </c>
      <c r="E33" s="73">
        <f t="shared" si="8"/>
        <v>0.58406404879908502</v>
      </c>
      <c r="F33" s="72">
        <f>SUM(F34:F37)</f>
        <v>799</v>
      </c>
      <c r="G33" s="73">
        <f t="shared" si="0"/>
        <v>0.30461303850552801</v>
      </c>
      <c r="H33" s="72">
        <f>SUM(H34:H37)</f>
        <v>919</v>
      </c>
      <c r="I33" s="73">
        <f t="shared" si="1"/>
        <v>0.35036218070911168</v>
      </c>
      <c r="J33" s="72">
        <f>SUM(J34:J37)</f>
        <v>448</v>
      </c>
      <c r="K33" s="73">
        <f t="shared" si="2"/>
        <v>0.17079679756004576</v>
      </c>
      <c r="L33" s="72">
        <f>SUM(L34:L37)</f>
        <v>27</v>
      </c>
      <c r="M33" s="73">
        <f t="shared" si="3"/>
        <v>1.0293556995806329E-2</v>
      </c>
      <c r="N33" s="72">
        <f>SUM(N34,N35,N36,N37)</f>
        <v>477</v>
      </c>
      <c r="O33" s="73">
        <f t="shared" si="4"/>
        <v>0.18185284025924514</v>
      </c>
      <c r="P33" s="72">
        <f>SUM(P34,P35,P36,P37)</f>
        <v>8</v>
      </c>
      <c r="Q33" s="73">
        <f t="shared" si="5"/>
        <v>3.0499428135722455E-3</v>
      </c>
      <c r="R33" s="72">
        <f>SUM(R34:R37)</f>
        <v>118</v>
      </c>
      <c r="S33" s="74">
        <f t="shared" si="6"/>
        <v>4.4986656500190625E-2</v>
      </c>
    </row>
    <row r="34" spans="1:19" s="20" customFormat="1" ht="16.5" customHeight="1">
      <c r="A34" s="18">
        <v>1</v>
      </c>
      <c r="B34" s="19" t="s">
        <v>121</v>
      </c>
      <c r="C34" s="28">
        <f>'[10]I PÓŁROCZE'!X32</f>
        <v>429</v>
      </c>
      <c r="D34" s="28">
        <f>'[10]I PÓŁROCZE'!Y32</f>
        <v>255</v>
      </c>
      <c r="E34" s="29">
        <f t="shared" si="8"/>
        <v>0.59440559440559437</v>
      </c>
      <c r="F34" s="28">
        <f>'[10]I PÓŁROCZE'!AA32</f>
        <v>140</v>
      </c>
      <c r="G34" s="29">
        <f t="shared" si="0"/>
        <v>0.32634032634032634</v>
      </c>
      <c r="H34" s="28">
        <f>'[10]I PÓŁROCZE'!AC32</f>
        <v>182</v>
      </c>
      <c r="I34" s="29">
        <f t="shared" si="1"/>
        <v>0.42424242424242425</v>
      </c>
      <c r="J34" s="28">
        <f>'[10]I PÓŁROCZE'!AE32</f>
        <v>72</v>
      </c>
      <c r="K34" s="29">
        <f t="shared" si="2"/>
        <v>0.16783216783216784</v>
      </c>
      <c r="L34" s="28">
        <f>'[10]I PÓŁROCZE'!AG32</f>
        <v>25</v>
      </c>
      <c r="M34" s="29">
        <f t="shared" si="3"/>
        <v>5.8275058275058272E-2</v>
      </c>
      <c r="N34" s="28">
        <f>'[10]I PÓŁROCZE'!AI32</f>
        <v>76</v>
      </c>
      <c r="O34" s="29">
        <f t="shared" si="4"/>
        <v>0.17715617715617715</v>
      </c>
      <c r="P34" s="28">
        <f>'[10]I PÓŁROCZE'!AK32</f>
        <v>0</v>
      </c>
      <c r="Q34" s="29">
        <f t="shared" si="5"/>
        <v>0</v>
      </c>
      <c r="R34" s="28">
        <f>'[10]I PÓŁROCZE'!AM32</f>
        <v>16</v>
      </c>
      <c r="S34" s="30">
        <f t="shared" si="6"/>
        <v>3.7296037296037296E-2</v>
      </c>
    </row>
    <row r="35" spans="1:19" s="38" customFormat="1" ht="16.5" customHeight="1">
      <c r="A35" s="35">
        <v>2</v>
      </c>
      <c r="B35" s="21" t="s">
        <v>123</v>
      </c>
      <c r="C35" s="28">
        <f>'[10]I PÓŁROCZE'!X33</f>
        <v>743</v>
      </c>
      <c r="D35" s="28">
        <f>'[10]I PÓŁROCZE'!Y33</f>
        <v>366</v>
      </c>
      <c r="E35" s="36">
        <f t="shared" si="8"/>
        <v>0.49259757738896365</v>
      </c>
      <c r="F35" s="28">
        <f>'[10]I PÓŁROCZE'!AA33</f>
        <v>144</v>
      </c>
      <c r="G35" s="36">
        <f t="shared" si="0"/>
        <v>0.19380888290713325</v>
      </c>
      <c r="H35" s="28">
        <f>'[10]I PÓŁROCZE'!AC33</f>
        <v>244</v>
      </c>
      <c r="I35" s="36">
        <f t="shared" si="1"/>
        <v>0.32839838492597578</v>
      </c>
      <c r="J35" s="28">
        <f>'[10]I PÓŁROCZE'!AE33</f>
        <v>165</v>
      </c>
      <c r="K35" s="36">
        <f t="shared" si="2"/>
        <v>0.22207267833109018</v>
      </c>
      <c r="L35" s="28">
        <f>'[10]I PÓŁROCZE'!AG33</f>
        <v>2</v>
      </c>
      <c r="M35" s="36">
        <f t="shared" si="3"/>
        <v>2.6917900403768506E-3</v>
      </c>
      <c r="N35" s="28">
        <f>'[10]I PÓŁROCZE'!AI33</f>
        <v>162</v>
      </c>
      <c r="O35" s="36">
        <f t="shared" si="4"/>
        <v>0.21803499327052489</v>
      </c>
      <c r="P35" s="28">
        <f>'[10]I PÓŁROCZE'!AK33</f>
        <v>2</v>
      </c>
      <c r="Q35" s="36">
        <f t="shared" si="5"/>
        <v>2.6917900403768506E-3</v>
      </c>
      <c r="R35" s="28">
        <f>'[10]I PÓŁROCZE'!AM33</f>
        <v>54</v>
      </c>
      <c r="S35" s="37">
        <f t="shared" si="6"/>
        <v>7.2678331090174964E-2</v>
      </c>
    </row>
    <row r="36" spans="1:19" ht="16.5" customHeight="1">
      <c r="A36" s="18">
        <v>3</v>
      </c>
      <c r="B36" s="19" t="s">
        <v>34</v>
      </c>
      <c r="C36" s="28">
        <f>'[10]I PÓŁROCZE'!X34</f>
        <v>753</v>
      </c>
      <c r="D36" s="28">
        <f>'[10]I PÓŁROCZE'!Y34</f>
        <v>464</v>
      </c>
      <c r="E36" s="29">
        <f t="shared" si="8"/>
        <v>0.61620185922974768</v>
      </c>
      <c r="F36" s="28">
        <f>'[10]I PÓŁROCZE'!AA34</f>
        <v>259</v>
      </c>
      <c r="G36" s="29">
        <f t="shared" si="0"/>
        <v>0.34395750332005315</v>
      </c>
      <c r="H36" s="28">
        <f>'[10]I PÓŁROCZE'!AC34</f>
        <v>223</v>
      </c>
      <c r="I36" s="29">
        <f t="shared" si="1"/>
        <v>0.29614873837981409</v>
      </c>
      <c r="J36" s="28">
        <f>'[10]I PÓŁROCZE'!AE34</f>
        <v>119</v>
      </c>
      <c r="K36" s="29">
        <f t="shared" si="2"/>
        <v>0.15803452855245684</v>
      </c>
      <c r="L36" s="28">
        <f>'[10]I PÓŁROCZE'!AG34</f>
        <v>0</v>
      </c>
      <c r="M36" s="29">
        <f t="shared" si="3"/>
        <v>0</v>
      </c>
      <c r="N36" s="28">
        <f>'[10]I PÓŁROCZE'!AI34</f>
        <v>142</v>
      </c>
      <c r="O36" s="29">
        <f t="shared" si="4"/>
        <v>0.18857901726427623</v>
      </c>
      <c r="P36" s="28">
        <f>'[10]I PÓŁROCZE'!AK34</f>
        <v>5</v>
      </c>
      <c r="Q36" s="29">
        <f t="shared" si="5"/>
        <v>6.6401062416998674E-3</v>
      </c>
      <c r="R36" s="28">
        <f>'[10]I PÓŁROCZE'!AM34</f>
        <v>27</v>
      </c>
      <c r="S36" s="30">
        <f t="shared" si="6"/>
        <v>3.5856573705179286E-2</v>
      </c>
    </row>
    <row r="37" spans="1:19" s="20" customFormat="1" ht="16.5" customHeight="1">
      <c r="A37" s="18">
        <v>4</v>
      </c>
      <c r="B37" s="19" t="s">
        <v>35</v>
      </c>
      <c r="C37" s="28">
        <f>'[10]I PÓŁROCZE'!X35</f>
        <v>698</v>
      </c>
      <c r="D37" s="28">
        <f>'[10]I PÓŁROCZE'!Y35</f>
        <v>447</v>
      </c>
      <c r="E37" s="29">
        <f t="shared" si="8"/>
        <v>0.64040114613180521</v>
      </c>
      <c r="F37" s="28">
        <f>'[10]I PÓŁROCZE'!AA35</f>
        <v>256</v>
      </c>
      <c r="G37" s="29">
        <f t="shared" si="0"/>
        <v>0.36676217765042979</v>
      </c>
      <c r="H37" s="28">
        <f>'[10]I PÓŁROCZE'!AC35</f>
        <v>270</v>
      </c>
      <c r="I37" s="29">
        <f t="shared" si="1"/>
        <v>0.38681948424068768</v>
      </c>
      <c r="J37" s="28">
        <f>'[10]I PÓŁROCZE'!AE35</f>
        <v>92</v>
      </c>
      <c r="K37" s="29">
        <f t="shared" si="2"/>
        <v>0.1318051575931232</v>
      </c>
      <c r="L37" s="28">
        <f>'[10]I PÓŁROCZE'!AG35</f>
        <v>0</v>
      </c>
      <c r="M37" s="29">
        <f t="shared" si="3"/>
        <v>0</v>
      </c>
      <c r="N37" s="28">
        <f>'[10]I PÓŁROCZE'!AI35</f>
        <v>97</v>
      </c>
      <c r="O37" s="29">
        <f t="shared" si="4"/>
        <v>0.13896848137535817</v>
      </c>
      <c r="P37" s="28">
        <f>'[10]I PÓŁROCZE'!AK35</f>
        <v>1</v>
      </c>
      <c r="Q37" s="29">
        <f t="shared" si="5"/>
        <v>1.4326647564469914E-3</v>
      </c>
      <c r="R37" s="28">
        <f>'[10]I PÓŁROCZE'!AM35</f>
        <v>21</v>
      </c>
      <c r="S37" s="30">
        <f t="shared" si="6"/>
        <v>3.0085959885386818E-2</v>
      </c>
    </row>
    <row r="38" spans="1:19" s="17" customFormat="1" ht="18.75" customHeight="1">
      <c r="A38" s="702" t="s">
        <v>52</v>
      </c>
      <c r="B38" s="703"/>
      <c r="C38" s="72">
        <f>SUM(C39:C55)</f>
        <v>22313</v>
      </c>
      <c r="D38" s="72">
        <f>SUM(D39:D55)</f>
        <v>10249</v>
      </c>
      <c r="E38" s="73">
        <f t="shared" si="8"/>
        <v>0.45932864249540628</v>
      </c>
      <c r="F38" s="72">
        <f>SUM(F39:F55)</f>
        <v>5151</v>
      </c>
      <c r="G38" s="73">
        <f t="shared" si="0"/>
        <v>0.23085196970376015</v>
      </c>
      <c r="H38" s="72">
        <f>SUM(H39:H55)</f>
        <v>8739</v>
      </c>
      <c r="I38" s="73">
        <f t="shared" si="1"/>
        <v>0.3916550889615919</v>
      </c>
      <c r="J38" s="72">
        <f>SUM(J39:J55)</f>
        <v>5727</v>
      </c>
      <c r="K38" s="73">
        <f t="shared" si="2"/>
        <v>0.25666651727692374</v>
      </c>
      <c r="L38" s="72">
        <f>SUM(L39:L55)</f>
        <v>149</v>
      </c>
      <c r="M38" s="73">
        <f t="shared" si="3"/>
        <v>6.6777215076412851E-3</v>
      </c>
      <c r="N38" s="72">
        <f>SUM(N39,N40,N41,N42,N43,N44,N45,N46,N47,N48,N49,N50,N51,N52,N53,N54,N55)</f>
        <v>3375</v>
      </c>
      <c r="O38" s="73">
        <f t="shared" si="4"/>
        <v>0.15125711468650563</v>
      </c>
      <c r="P38" s="72">
        <f>SUM(P39,P40,P41,P42,P43,P44,P45,P46,P47,P48,P49,P50,P51,P52,P53,P54,P55)</f>
        <v>26</v>
      </c>
      <c r="Q38" s="73">
        <f t="shared" si="5"/>
        <v>1.1652399946219692E-3</v>
      </c>
      <c r="R38" s="72">
        <f>SUM(R39:R55)</f>
        <v>1031</v>
      </c>
      <c r="S38" s="74">
        <f t="shared" si="6"/>
        <v>4.6206247479048092E-2</v>
      </c>
    </row>
    <row r="39" spans="1:19" s="20" customFormat="1" ht="16.5" customHeight="1">
      <c r="A39" s="18">
        <v>1</v>
      </c>
      <c r="B39" s="19" t="s">
        <v>36</v>
      </c>
      <c r="C39" s="28">
        <f>'[10]I PÓŁROCZE'!X37</f>
        <v>1173</v>
      </c>
      <c r="D39" s="28">
        <f>'[10]I PÓŁROCZE'!Y37</f>
        <v>728</v>
      </c>
      <c r="E39" s="29">
        <f t="shared" si="8"/>
        <v>0.62063086104006815</v>
      </c>
      <c r="F39" s="28">
        <f>'[10]I PÓŁROCZE'!AA37</f>
        <v>417</v>
      </c>
      <c r="G39" s="29">
        <f t="shared" si="0"/>
        <v>0.35549872122762149</v>
      </c>
      <c r="H39" s="28">
        <f>'[10]I PÓŁROCZE'!AC37</f>
        <v>499</v>
      </c>
      <c r="I39" s="29">
        <f t="shared" si="1"/>
        <v>0.42540494458653028</v>
      </c>
      <c r="J39" s="28">
        <f>'[10]I PÓŁROCZE'!AE37</f>
        <v>193</v>
      </c>
      <c r="K39" s="29">
        <f t="shared" si="2"/>
        <v>0.16453537936913895</v>
      </c>
      <c r="L39" s="28">
        <f>'[10]I PÓŁROCZE'!AG37</f>
        <v>0</v>
      </c>
      <c r="M39" s="29">
        <f t="shared" si="3"/>
        <v>0</v>
      </c>
      <c r="N39" s="28">
        <f>'[10]I PÓŁROCZE'!AI37</f>
        <v>107</v>
      </c>
      <c r="O39" s="29">
        <f t="shared" si="4"/>
        <v>9.1219096334185845E-2</v>
      </c>
      <c r="P39" s="28">
        <f>'[10]I PÓŁROCZE'!AK37</f>
        <v>0</v>
      </c>
      <c r="Q39" s="29">
        <f t="shared" si="5"/>
        <v>0</v>
      </c>
      <c r="R39" s="28">
        <f>'[10]I PÓŁROCZE'!AM37</f>
        <v>11</v>
      </c>
      <c r="S39" s="30">
        <f t="shared" si="6"/>
        <v>9.3776641091219103E-3</v>
      </c>
    </row>
    <row r="40" spans="1:19" s="20" customFormat="1" ht="16.5" customHeight="1">
      <c r="A40" s="18">
        <v>2</v>
      </c>
      <c r="B40" s="19" t="s">
        <v>37</v>
      </c>
      <c r="C40" s="28">
        <f>'[10]I PÓŁROCZE'!X38</f>
        <v>588</v>
      </c>
      <c r="D40" s="28">
        <f>'[10]I PÓŁROCZE'!Y38</f>
        <v>303</v>
      </c>
      <c r="E40" s="29">
        <f t="shared" si="8"/>
        <v>0.51530612244897955</v>
      </c>
      <c r="F40" s="28">
        <f>'[10]I PÓŁROCZE'!AA38</f>
        <v>181</v>
      </c>
      <c r="G40" s="29">
        <f t="shared" si="0"/>
        <v>0.30782312925170069</v>
      </c>
      <c r="H40" s="28">
        <f>'[10]I PÓŁROCZE'!AC38</f>
        <v>189</v>
      </c>
      <c r="I40" s="29">
        <f t="shared" si="1"/>
        <v>0.32142857142857145</v>
      </c>
      <c r="J40" s="28">
        <f>'[10]I PÓŁROCZE'!AE38</f>
        <v>132</v>
      </c>
      <c r="K40" s="29">
        <f t="shared" si="2"/>
        <v>0.22448979591836735</v>
      </c>
      <c r="L40" s="28">
        <f>'[10]I PÓŁROCZE'!AG38</f>
        <v>19</v>
      </c>
      <c r="M40" s="29">
        <f t="shared" si="3"/>
        <v>3.2312925170068028E-2</v>
      </c>
      <c r="N40" s="28">
        <f>'[10]I PÓŁROCZE'!AI38</f>
        <v>114</v>
      </c>
      <c r="O40" s="29">
        <f t="shared" si="4"/>
        <v>0.19387755102040816</v>
      </c>
      <c r="P40" s="28">
        <f>'[10]I PÓŁROCZE'!AK38</f>
        <v>2</v>
      </c>
      <c r="Q40" s="29">
        <f t="shared" si="5"/>
        <v>3.4013605442176869E-3</v>
      </c>
      <c r="R40" s="28">
        <f>'[10]I PÓŁROCZE'!AM38</f>
        <v>29</v>
      </c>
      <c r="S40" s="30">
        <f t="shared" si="6"/>
        <v>4.9319727891156462E-2</v>
      </c>
    </row>
    <row r="41" spans="1:19" s="20" customFormat="1" ht="16.5" customHeight="1">
      <c r="A41" s="18">
        <v>3</v>
      </c>
      <c r="B41" s="19" t="s">
        <v>38</v>
      </c>
      <c r="C41" s="28">
        <f>'[10]I PÓŁROCZE'!X39</f>
        <v>597</v>
      </c>
      <c r="D41" s="28">
        <f>'[10]I PÓŁROCZE'!Y39</f>
        <v>393</v>
      </c>
      <c r="E41" s="29">
        <f t="shared" si="8"/>
        <v>0.65829145728643212</v>
      </c>
      <c r="F41" s="28">
        <f>'[10]I PÓŁROCZE'!AA39</f>
        <v>261</v>
      </c>
      <c r="G41" s="29">
        <f t="shared" si="0"/>
        <v>0.43718592964824121</v>
      </c>
      <c r="H41" s="28">
        <f>'[10]I PÓŁROCZE'!AC39</f>
        <v>122</v>
      </c>
      <c r="I41" s="29">
        <f t="shared" si="1"/>
        <v>0.20435510887772193</v>
      </c>
      <c r="J41" s="28">
        <f>'[10]I PÓŁROCZE'!AE39</f>
        <v>107</v>
      </c>
      <c r="K41" s="29">
        <f t="shared" si="2"/>
        <v>0.17922948073701842</v>
      </c>
      <c r="L41" s="28">
        <f>'[10]I PÓŁROCZE'!AG39</f>
        <v>22</v>
      </c>
      <c r="M41" s="29">
        <f t="shared" si="3"/>
        <v>3.6850921273031828E-2</v>
      </c>
      <c r="N41" s="28">
        <f>'[10]I PÓŁROCZE'!AI39</f>
        <v>67</v>
      </c>
      <c r="O41" s="29">
        <f t="shared" si="4"/>
        <v>0.11222780569514237</v>
      </c>
      <c r="P41" s="28">
        <f>'[10]I PÓŁROCZE'!AK39</f>
        <v>0</v>
      </c>
      <c r="Q41" s="29">
        <f t="shared" si="5"/>
        <v>0</v>
      </c>
      <c r="R41" s="28">
        <f>'[10]I PÓŁROCZE'!AM39</f>
        <v>18</v>
      </c>
      <c r="S41" s="30">
        <f t="shared" si="6"/>
        <v>3.015075376884422E-2</v>
      </c>
    </row>
    <row r="42" spans="1:19" s="20" customFormat="1" ht="16.5" customHeight="1">
      <c r="A42" s="18">
        <v>4</v>
      </c>
      <c r="B42" s="19" t="s">
        <v>39</v>
      </c>
      <c r="C42" s="28">
        <f>'[10]I PÓŁROCZE'!X40</f>
        <v>894</v>
      </c>
      <c r="D42" s="28">
        <f>'[10]I PÓŁROCZE'!Y40</f>
        <v>382</v>
      </c>
      <c r="E42" s="29">
        <f t="shared" si="8"/>
        <v>0.42729306487695751</v>
      </c>
      <c r="F42" s="28">
        <f>'[10]I PÓŁROCZE'!AA40</f>
        <v>205</v>
      </c>
      <c r="G42" s="29">
        <f t="shared" si="0"/>
        <v>0.22930648769574943</v>
      </c>
      <c r="H42" s="28">
        <f>'[10]I PÓŁROCZE'!AC40</f>
        <v>370</v>
      </c>
      <c r="I42" s="29">
        <f t="shared" si="1"/>
        <v>0.41387024608501116</v>
      </c>
      <c r="J42" s="28">
        <f>'[10]I PÓŁROCZE'!AE40</f>
        <v>217</v>
      </c>
      <c r="K42" s="29">
        <f t="shared" si="2"/>
        <v>0.24272930648769575</v>
      </c>
      <c r="L42" s="28">
        <f>'[10]I PÓŁROCZE'!AG40</f>
        <v>18</v>
      </c>
      <c r="M42" s="29">
        <f t="shared" si="3"/>
        <v>2.0134228187919462E-2</v>
      </c>
      <c r="N42" s="28">
        <f>'[10]I PÓŁROCZE'!AI40</f>
        <v>197</v>
      </c>
      <c r="O42" s="29">
        <f t="shared" si="4"/>
        <v>0.2203579418344519</v>
      </c>
      <c r="P42" s="28">
        <f>'[10]I PÓŁROCZE'!AK40</f>
        <v>2</v>
      </c>
      <c r="Q42" s="29">
        <f t="shared" si="5"/>
        <v>2.2371364653243847E-3</v>
      </c>
      <c r="R42" s="28">
        <f>'[10]I PÓŁROCZE'!AM40</f>
        <v>33</v>
      </c>
      <c r="S42" s="30">
        <f t="shared" si="6"/>
        <v>3.6912751677852351E-2</v>
      </c>
    </row>
    <row r="43" spans="1:19" s="20" customFormat="1" ht="16.5" customHeight="1">
      <c r="A43" s="18">
        <v>5</v>
      </c>
      <c r="B43" s="19" t="s">
        <v>70</v>
      </c>
      <c r="C43" s="28">
        <f>'[10]I PÓŁROCZE'!X41</f>
        <v>1057</v>
      </c>
      <c r="D43" s="28">
        <f>'[10]I PÓŁROCZE'!Y41</f>
        <v>539</v>
      </c>
      <c r="E43" s="29">
        <f t="shared" si="8"/>
        <v>0.50993377483443714</v>
      </c>
      <c r="F43" s="28">
        <f>'[10]I PÓŁROCZE'!AA41</f>
        <v>281</v>
      </c>
      <c r="G43" s="29">
        <f t="shared" si="0"/>
        <v>0.26584673604541154</v>
      </c>
      <c r="H43" s="28">
        <f>'[10]I PÓŁROCZE'!AC41</f>
        <v>322</v>
      </c>
      <c r="I43" s="29">
        <f t="shared" si="1"/>
        <v>0.30463576158940397</v>
      </c>
      <c r="J43" s="28">
        <f>'[10]I PÓŁROCZE'!AE41</f>
        <v>225</v>
      </c>
      <c r="K43" s="29">
        <f t="shared" si="2"/>
        <v>0.21286660359508042</v>
      </c>
      <c r="L43" s="28">
        <f>'[10]I PÓŁROCZE'!AG41</f>
        <v>0</v>
      </c>
      <c r="M43" s="29">
        <f t="shared" si="3"/>
        <v>0</v>
      </c>
      <c r="N43" s="28">
        <f>'[10]I PÓŁROCZE'!AI41</f>
        <v>253</v>
      </c>
      <c r="O43" s="29">
        <f t="shared" si="4"/>
        <v>0.23935666982024598</v>
      </c>
      <c r="P43" s="28">
        <f>'[10]I PÓŁROCZE'!AK41</f>
        <v>3</v>
      </c>
      <c r="Q43" s="29">
        <f t="shared" si="5"/>
        <v>2.8382213812677389E-3</v>
      </c>
      <c r="R43" s="28">
        <f>'[10]I PÓŁROCZE'!AM41</f>
        <v>70</v>
      </c>
      <c r="S43" s="30">
        <f t="shared" si="6"/>
        <v>6.6225165562913912E-2</v>
      </c>
    </row>
    <row r="44" spans="1:19" s="20" customFormat="1" ht="16.5" customHeight="1">
      <c r="A44" s="18">
        <v>6</v>
      </c>
      <c r="B44" s="19" t="s">
        <v>40</v>
      </c>
      <c r="C44" s="28">
        <f>'[10]I PÓŁROCZE'!X42</f>
        <v>758</v>
      </c>
      <c r="D44" s="28">
        <f>'[10]I PÓŁROCZE'!Y42</f>
        <v>371</v>
      </c>
      <c r="E44" s="29">
        <f t="shared" si="8"/>
        <v>0.48944591029023748</v>
      </c>
      <c r="F44" s="28">
        <f>'[10]I PÓŁROCZE'!AA42</f>
        <v>214</v>
      </c>
      <c r="G44" s="29">
        <f t="shared" si="0"/>
        <v>0.28232189973614774</v>
      </c>
      <c r="H44" s="28">
        <f>'[10]I PÓŁROCZE'!AC42</f>
        <v>277</v>
      </c>
      <c r="I44" s="29">
        <f t="shared" si="1"/>
        <v>0.36543535620052769</v>
      </c>
      <c r="J44" s="28">
        <f>'[10]I PÓŁROCZE'!AE42</f>
        <v>196</v>
      </c>
      <c r="K44" s="29">
        <f t="shared" si="2"/>
        <v>0.25857519788918204</v>
      </c>
      <c r="L44" s="28">
        <f>'[10]I PÓŁROCZE'!AG42</f>
        <v>1</v>
      </c>
      <c r="M44" s="29">
        <f t="shared" si="3"/>
        <v>1.3192612137203166E-3</v>
      </c>
      <c r="N44" s="28">
        <f>'[10]I PÓŁROCZE'!AI42</f>
        <v>112</v>
      </c>
      <c r="O44" s="29">
        <f t="shared" si="4"/>
        <v>0.14775725593667546</v>
      </c>
      <c r="P44" s="28">
        <f>'[10]I PÓŁROCZE'!AK42</f>
        <v>0</v>
      </c>
      <c r="Q44" s="29">
        <f t="shared" si="5"/>
        <v>0</v>
      </c>
      <c r="R44" s="28">
        <f>'[10]I PÓŁROCZE'!AM42</f>
        <v>46</v>
      </c>
      <c r="S44" s="30">
        <f t="shared" si="6"/>
        <v>6.0686015831134567E-2</v>
      </c>
    </row>
    <row r="45" spans="1:19" s="20" customFormat="1" ht="16.5" customHeight="1">
      <c r="A45" s="18">
        <v>7</v>
      </c>
      <c r="B45" s="19" t="s">
        <v>41</v>
      </c>
      <c r="C45" s="28">
        <f>'[10]I PÓŁROCZE'!X43</f>
        <v>773</v>
      </c>
      <c r="D45" s="28">
        <f>'[10]I PÓŁROCZE'!Y43</f>
        <v>360</v>
      </c>
      <c r="E45" s="29">
        <f t="shared" si="8"/>
        <v>0.46571798188874514</v>
      </c>
      <c r="F45" s="28">
        <f>'[10]I PÓŁROCZE'!AA43</f>
        <v>191</v>
      </c>
      <c r="G45" s="29">
        <f t="shared" si="0"/>
        <v>0.24708926261319533</v>
      </c>
      <c r="H45" s="28">
        <f>'[10]I PÓŁROCZE'!AC43</f>
        <v>255</v>
      </c>
      <c r="I45" s="29">
        <f t="shared" si="1"/>
        <v>0.32988357050452782</v>
      </c>
      <c r="J45" s="28">
        <f>'[10]I PÓŁROCZE'!AE43</f>
        <v>224</v>
      </c>
      <c r="K45" s="29">
        <f t="shared" si="2"/>
        <v>0.28978007761966362</v>
      </c>
      <c r="L45" s="28">
        <f>'[10]I PÓŁROCZE'!AG43</f>
        <v>2</v>
      </c>
      <c r="M45" s="29">
        <f t="shared" si="3"/>
        <v>2.5873221216041399E-3</v>
      </c>
      <c r="N45" s="28">
        <f>'[10]I PÓŁROCZE'!AI43</f>
        <v>142</v>
      </c>
      <c r="O45" s="29">
        <f t="shared" si="4"/>
        <v>0.18369987063389392</v>
      </c>
      <c r="P45" s="28">
        <f>'[10]I PÓŁROCZE'!AK43</f>
        <v>0</v>
      </c>
      <c r="Q45" s="29">
        <f t="shared" si="5"/>
        <v>0</v>
      </c>
      <c r="R45" s="28">
        <f>'[10]I PÓŁROCZE'!AM43</f>
        <v>29</v>
      </c>
      <c r="S45" s="30">
        <f t="shared" si="6"/>
        <v>3.7516170763260026E-2</v>
      </c>
    </row>
    <row r="46" spans="1:19" s="20" customFormat="1" ht="16.5" customHeight="1">
      <c r="A46" s="18">
        <v>8</v>
      </c>
      <c r="B46" s="19" t="s">
        <v>42</v>
      </c>
      <c r="C46" s="28">
        <f>'[10]I PÓŁROCZE'!X44</f>
        <v>1161</v>
      </c>
      <c r="D46" s="28">
        <f>'[10]I PÓŁROCZE'!Y44</f>
        <v>490</v>
      </c>
      <c r="E46" s="29">
        <f t="shared" si="8"/>
        <v>0.42204995693367786</v>
      </c>
      <c r="F46" s="28">
        <f>'[10]I PÓŁROCZE'!AA44</f>
        <v>240</v>
      </c>
      <c r="G46" s="29">
        <f t="shared" si="0"/>
        <v>0.20671834625322996</v>
      </c>
      <c r="H46" s="28">
        <f>'[10]I PÓŁROCZE'!AC44</f>
        <v>478</v>
      </c>
      <c r="I46" s="29">
        <f t="shared" si="1"/>
        <v>0.41171403962101638</v>
      </c>
      <c r="J46" s="28">
        <f>'[10]I PÓŁROCZE'!AE44</f>
        <v>281</v>
      </c>
      <c r="K46" s="29">
        <f t="shared" si="2"/>
        <v>0.24203273040482343</v>
      </c>
      <c r="L46" s="28">
        <f>'[10]I PÓŁROCZE'!AG44</f>
        <v>7</v>
      </c>
      <c r="M46" s="29">
        <f t="shared" si="3"/>
        <v>6.029285099052541E-3</v>
      </c>
      <c r="N46" s="28">
        <f>'[10]I PÓŁROCZE'!AI44</f>
        <v>235</v>
      </c>
      <c r="O46" s="29">
        <f t="shared" si="4"/>
        <v>0.20241171403962102</v>
      </c>
      <c r="P46" s="28">
        <f>'[10]I PÓŁROCZE'!AK44</f>
        <v>2</v>
      </c>
      <c r="Q46" s="29">
        <f t="shared" si="5"/>
        <v>1.7226528854435831E-3</v>
      </c>
      <c r="R46" s="28">
        <f>'[10]I PÓŁROCZE'!AM44</f>
        <v>32</v>
      </c>
      <c r="S46" s="30">
        <f t="shared" si="6"/>
        <v>2.756244616709733E-2</v>
      </c>
    </row>
    <row r="47" spans="1:19" s="20" customFormat="1" ht="16.5" customHeight="1">
      <c r="A47" s="18">
        <v>9</v>
      </c>
      <c r="B47" s="19" t="s">
        <v>43</v>
      </c>
      <c r="C47" s="28">
        <f>'[10]I PÓŁROCZE'!X45</f>
        <v>923</v>
      </c>
      <c r="D47" s="28">
        <f>'[10]I PÓŁROCZE'!Y45</f>
        <v>333</v>
      </c>
      <c r="E47" s="29">
        <f t="shared" si="8"/>
        <v>0.36078006500541709</v>
      </c>
      <c r="F47" s="28">
        <f>'[10]I PÓŁROCZE'!AA45</f>
        <v>128</v>
      </c>
      <c r="G47" s="29">
        <f t="shared" si="0"/>
        <v>0.13867822318526543</v>
      </c>
      <c r="H47" s="28">
        <f>'[10]I PÓŁROCZE'!AC45</f>
        <v>393</v>
      </c>
      <c r="I47" s="29">
        <f t="shared" si="1"/>
        <v>0.42578548212351031</v>
      </c>
      <c r="J47" s="28">
        <f>'[10]I PÓŁROCZE'!AE45</f>
        <v>269</v>
      </c>
      <c r="K47" s="29">
        <f t="shared" si="2"/>
        <v>0.29144095341278442</v>
      </c>
      <c r="L47" s="28">
        <f>'[10]I PÓŁROCZE'!AG45</f>
        <v>2</v>
      </c>
      <c r="M47" s="29">
        <f t="shared" si="3"/>
        <v>2.1668472372697724E-3</v>
      </c>
      <c r="N47" s="28">
        <f>'[10]I PÓŁROCZE'!AI45</f>
        <v>124</v>
      </c>
      <c r="O47" s="29">
        <f t="shared" si="4"/>
        <v>0.13434452871072589</v>
      </c>
      <c r="P47" s="28">
        <f>'[10]I PÓŁROCZE'!AK45</f>
        <v>0</v>
      </c>
      <c r="Q47" s="29">
        <f t="shared" si="5"/>
        <v>0</v>
      </c>
      <c r="R47" s="28">
        <f>'[10]I PÓŁROCZE'!AM45</f>
        <v>43</v>
      </c>
      <c r="S47" s="30">
        <f t="shared" si="6"/>
        <v>4.6587215601300108E-2</v>
      </c>
    </row>
    <row r="48" spans="1:19" s="20" customFormat="1" ht="16.5" customHeight="1">
      <c r="A48" s="18">
        <v>10</v>
      </c>
      <c r="B48" s="19" t="s">
        <v>44</v>
      </c>
      <c r="C48" s="28">
        <f>'[10]I PÓŁROCZE'!X46</f>
        <v>956</v>
      </c>
      <c r="D48" s="28">
        <f>'[10]I PÓŁROCZE'!Y46</f>
        <v>547</v>
      </c>
      <c r="E48" s="29">
        <f t="shared" si="8"/>
        <v>0.57217573221757323</v>
      </c>
      <c r="F48" s="28">
        <f>'[10]I PÓŁROCZE'!AA46</f>
        <v>356</v>
      </c>
      <c r="G48" s="29">
        <f t="shared" si="0"/>
        <v>0.3723849372384937</v>
      </c>
      <c r="H48" s="28">
        <f>'[10]I PÓŁROCZE'!AC46</f>
        <v>425</v>
      </c>
      <c r="I48" s="29">
        <f t="shared" si="1"/>
        <v>0.44456066945606693</v>
      </c>
      <c r="J48" s="28">
        <f>'[10]I PÓŁROCZE'!AE46</f>
        <v>138</v>
      </c>
      <c r="K48" s="29">
        <f t="shared" si="2"/>
        <v>0.14435146443514643</v>
      </c>
      <c r="L48" s="28">
        <f>'[10]I PÓŁROCZE'!AG46</f>
        <v>37</v>
      </c>
      <c r="M48" s="29">
        <f t="shared" si="3"/>
        <v>3.8702928870292884E-2</v>
      </c>
      <c r="N48" s="28">
        <f>'[10]I PÓŁROCZE'!AI46</f>
        <v>152</v>
      </c>
      <c r="O48" s="29">
        <f t="shared" si="4"/>
        <v>0.15899581589958159</v>
      </c>
      <c r="P48" s="28">
        <f>'[10]I PÓŁROCZE'!AK46</f>
        <v>0</v>
      </c>
      <c r="Q48" s="29">
        <f t="shared" si="5"/>
        <v>0</v>
      </c>
      <c r="R48" s="28">
        <f>'[10]I PÓŁROCZE'!AM46</f>
        <v>23</v>
      </c>
      <c r="S48" s="30">
        <f t="shared" si="6"/>
        <v>2.4058577405857741E-2</v>
      </c>
    </row>
    <row r="49" spans="1:19" s="20" customFormat="1" ht="16.5" customHeight="1">
      <c r="A49" s="18">
        <v>11</v>
      </c>
      <c r="B49" s="23" t="s">
        <v>45</v>
      </c>
      <c r="C49" s="28">
        <f>'[10]I PÓŁROCZE'!X47</f>
        <v>758</v>
      </c>
      <c r="D49" s="28">
        <f>'[10]I PÓŁROCZE'!Y47</f>
        <v>441</v>
      </c>
      <c r="E49" s="29">
        <f t="shared" si="8"/>
        <v>0.58179419525065967</v>
      </c>
      <c r="F49" s="28">
        <f>'[10]I PÓŁROCZE'!AA47</f>
        <v>253</v>
      </c>
      <c r="G49" s="29">
        <f t="shared" si="0"/>
        <v>0.33377308707124009</v>
      </c>
      <c r="H49" s="28">
        <f>'[10]I PÓŁROCZE'!AC47</f>
        <v>242</v>
      </c>
      <c r="I49" s="29">
        <f t="shared" si="1"/>
        <v>0.31926121372031663</v>
      </c>
      <c r="J49" s="28">
        <f>'[10]I PÓŁROCZE'!AE47</f>
        <v>171</v>
      </c>
      <c r="K49" s="29">
        <f t="shared" si="2"/>
        <v>0.22559366754617413</v>
      </c>
      <c r="L49" s="28">
        <f>'[10]I PÓŁROCZE'!AG47</f>
        <v>0</v>
      </c>
      <c r="M49" s="29">
        <f t="shared" si="3"/>
        <v>0</v>
      </c>
      <c r="N49" s="28">
        <f>'[10]I PÓŁROCZE'!AI47</f>
        <v>119</v>
      </c>
      <c r="O49" s="29">
        <f t="shared" si="4"/>
        <v>0.15699208443271767</v>
      </c>
      <c r="P49" s="28">
        <f>'[10]I PÓŁROCZE'!AK47</f>
        <v>0</v>
      </c>
      <c r="Q49" s="29">
        <f t="shared" si="5"/>
        <v>0</v>
      </c>
      <c r="R49" s="28">
        <f>'[10]I PÓŁROCZE'!AM47</f>
        <v>27</v>
      </c>
      <c r="S49" s="30">
        <f t="shared" si="6"/>
        <v>3.5620052770448551E-2</v>
      </c>
    </row>
    <row r="50" spans="1:19" s="40" customFormat="1" ht="16.5" customHeight="1">
      <c r="A50" s="35">
        <v>12</v>
      </c>
      <c r="B50" s="21" t="s">
        <v>81</v>
      </c>
      <c r="C50" s="28">
        <f>'[10]I PÓŁROCZE'!X48</f>
        <v>7859</v>
      </c>
      <c r="D50" s="28">
        <f>'[10]I PÓŁROCZE'!Y48</f>
        <v>2810</v>
      </c>
      <c r="E50" s="36">
        <f t="shared" si="8"/>
        <v>0.35755185138058276</v>
      </c>
      <c r="F50" s="28">
        <f>'[10]I PÓŁROCZE'!AA48</f>
        <v>906</v>
      </c>
      <c r="G50" s="36">
        <f t="shared" si="0"/>
        <v>0.11528184247359714</v>
      </c>
      <c r="H50" s="28">
        <f>'[10]I PÓŁROCZE'!AC48</f>
        <v>3395</v>
      </c>
      <c r="I50" s="36">
        <f t="shared" si="1"/>
        <v>0.43198880264664713</v>
      </c>
      <c r="J50" s="28">
        <f>'[10]I PÓŁROCZE'!AE48</f>
        <v>2549</v>
      </c>
      <c r="K50" s="36">
        <f t="shared" si="2"/>
        <v>0.32434151927726174</v>
      </c>
      <c r="L50" s="28">
        <f>'[10]I PÓŁROCZE'!AG48</f>
        <v>17</v>
      </c>
      <c r="M50" s="36">
        <f t="shared" si="3"/>
        <v>2.1631250795266575E-3</v>
      </c>
      <c r="N50" s="28">
        <f>'[10]I PÓŁROCZE'!AI48</f>
        <v>960</v>
      </c>
      <c r="O50" s="36">
        <f t="shared" si="4"/>
        <v>0.12215294566738771</v>
      </c>
      <c r="P50" s="28">
        <f>'[10]I PÓŁROCZE'!AK48</f>
        <v>5</v>
      </c>
      <c r="Q50" s="36">
        <f t="shared" si="5"/>
        <v>6.3621325868431101E-4</v>
      </c>
      <c r="R50" s="28">
        <f>'[10]I PÓŁROCZE'!AM48</f>
        <v>499</v>
      </c>
      <c r="S50" s="37">
        <f t="shared" si="6"/>
        <v>6.3494083216694239E-2</v>
      </c>
    </row>
    <row r="51" spans="1:19" s="20" customFormat="1" ht="16.5" customHeight="1">
      <c r="A51" s="18">
        <v>13</v>
      </c>
      <c r="B51" s="19" t="s">
        <v>46</v>
      </c>
      <c r="C51" s="28">
        <f>'[10]I PÓŁROCZE'!X49</f>
        <v>444</v>
      </c>
      <c r="D51" s="28">
        <f>'[10]I PÓŁROCZE'!Y49</f>
        <v>188</v>
      </c>
      <c r="E51" s="29">
        <f t="shared" si="8"/>
        <v>0.42342342342342343</v>
      </c>
      <c r="F51" s="28">
        <f>'[10]I PÓŁROCZE'!AA49</f>
        <v>89</v>
      </c>
      <c r="G51" s="29">
        <f t="shared" si="0"/>
        <v>0.20045045045045046</v>
      </c>
      <c r="H51" s="28">
        <f>'[10]I PÓŁROCZE'!AC49</f>
        <v>149</v>
      </c>
      <c r="I51" s="29">
        <f t="shared" si="1"/>
        <v>0.3355855855855856</v>
      </c>
      <c r="J51" s="28">
        <f>'[10]I PÓŁROCZE'!AE49</f>
        <v>171</v>
      </c>
      <c r="K51" s="29">
        <f t="shared" si="2"/>
        <v>0.38513513513513514</v>
      </c>
      <c r="L51" s="28">
        <f>'[10]I PÓŁROCZE'!AG49</f>
        <v>0</v>
      </c>
      <c r="M51" s="29">
        <f t="shared" si="3"/>
        <v>0</v>
      </c>
      <c r="N51" s="28">
        <f>'[10]I PÓŁROCZE'!AI49</f>
        <v>35</v>
      </c>
      <c r="O51" s="29">
        <f t="shared" si="4"/>
        <v>7.8828828828828829E-2</v>
      </c>
      <c r="P51" s="28">
        <f>'[10]I PÓŁROCZE'!AK49</f>
        <v>1</v>
      </c>
      <c r="Q51" s="29">
        <f t="shared" si="5"/>
        <v>2.2522522522522522E-3</v>
      </c>
      <c r="R51" s="28">
        <f>'[10]I PÓŁROCZE'!AM49</f>
        <v>21</v>
      </c>
      <c r="S51" s="30">
        <f t="shared" si="6"/>
        <v>4.72972972972973E-2</v>
      </c>
    </row>
    <row r="52" spans="1:19" s="20" customFormat="1" ht="16.5" customHeight="1">
      <c r="A52" s="18">
        <v>14</v>
      </c>
      <c r="B52" s="19" t="s">
        <v>47</v>
      </c>
      <c r="C52" s="28">
        <f>'[10]I PÓŁROCZE'!X50</f>
        <v>776</v>
      </c>
      <c r="D52" s="28">
        <f>'[10]I PÓŁROCZE'!Y50</f>
        <v>460</v>
      </c>
      <c r="E52" s="29">
        <f t="shared" si="8"/>
        <v>0.59278350515463918</v>
      </c>
      <c r="F52" s="28">
        <f>'[10]I PÓŁROCZE'!AA50</f>
        <v>323</v>
      </c>
      <c r="G52" s="29">
        <f t="shared" si="0"/>
        <v>0.41623711340206188</v>
      </c>
      <c r="H52" s="28">
        <f>'[10]I PÓŁROCZE'!AC50</f>
        <v>285</v>
      </c>
      <c r="I52" s="29">
        <f t="shared" si="1"/>
        <v>0.36726804123711343</v>
      </c>
      <c r="J52" s="28">
        <f>'[10]I PÓŁROCZE'!AE50</f>
        <v>118</v>
      </c>
      <c r="K52" s="29">
        <f t="shared" si="2"/>
        <v>0.15206185567010308</v>
      </c>
      <c r="L52" s="28">
        <f>'[10]I PÓŁROCZE'!AG50</f>
        <v>9</v>
      </c>
      <c r="M52" s="29">
        <f t="shared" si="3"/>
        <v>1.1597938144329897E-2</v>
      </c>
      <c r="N52" s="28">
        <f>'[10]I PÓŁROCZE'!AI50</f>
        <v>152</v>
      </c>
      <c r="O52" s="29">
        <f t="shared" si="4"/>
        <v>0.19587628865979381</v>
      </c>
      <c r="P52" s="28">
        <f>'[10]I PÓŁROCZE'!AK50</f>
        <v>3</v>
      </c>
      <c r="Q52" s="29">
        <f t="shared" si="5"/>
        <v>3.8659793814432991E-3</v>
      </c>
      <c r="R52" s="28">
        <f>'[10]I PÓŁROCZE'!AM50</f>
        <v>28</v>
      </c>
      <c r="S52" s="30">
        <f t="shared" si="6"/>
        <v>3.608247422680412E-2</v>
      </c>
    </row>
    <row r="53" spans="1:19" s="20" customFormat="1" ht="16.5" customHeight="1">
      <c r="A53" s="18">
        <v>15</v>
      </c>
      <c r="B53" s="19" t="s">
        <v>48</v>
      </c>
      <c r="C53" s="28">
        <f>'[10]I PÓŁROCZE'!X51</f>
        <v>2037</v>
      </c>
      <c r="D53" s="28">
        <f>'[10]I PÓŁROCZE'!Y51</f>
        <v>1022</v>
      </c>
      <c r="E53" s="29">
        <f t="shared" si="8"/>
        <v>0.50171821305841924</v>
      </c>
      <c r="F53" s="28">
        <f>'[10]I PÓŁROCZE'!AA51</f>
        <v>583</v>
      </c>
      <c r="G53" s="29">
        <f t="shared" si="0"/>
        <v>0.28620520373097691</v>
      </c>
      <c r="H53" s="28">
        <f>'[10]I PÓŁROCZE'!AC51</f>
        <v>824</v>
      </c>
      <c r="I53" s="29">
        <f t="shared" si="1"/>
        <v>0.40451644575355916</v>
      </c>
      <c r="J53" s="28">
        <f>'[10]I PÓŁROCZE'!AE51</f>
        <v>409</v>
      </c>
      <c r="K53" s="29">
        <f t="shared" si="2"/>
        <v>0.20078546882670595</v>
      </c>
      <c r="L53" s="28">
        <f>'[10]I PÓŁROCZE'!AG51</f>
        <v>0</v>
      </c>
      <c r="M53" s="29">
        <f t="shared" si="3"/>
        <v>0</v>
      </c>
      <c r="N53" s="28">
        <f>'[10]I PÓŁROCZE'!AI51</f>
        <v>375</v>
      </c>
      <c r="O53" s="29">
        <f t="shared" si="4"/>
        <v>0.18409425625920472</v>
      </c>
      <c r="P53" s="28">
        <f>'[10]I PÓŁROCZE'!AK51</f>
        <v>2</v>
      </c>
      <c r="Q53" s="29">
        <f t="shared" si="5"/>
        <v>9.8183603338242512E-4</v>
      </c>
      <c r="R53" s="28">
        <f>'[10]I PÓŁROCZE'!AM51</f>
        <v>56</v>
      </c>
      <c r="S53" s="30">
        <f t="shared" si="6"/>
        <v>2.7491408934707903E-2</v>
      </c>
    </row>
    <row r="54" spans="1:19" s="20" customFormat="1" ht="16.5" customHeight="1">
      <c r="A54" s="18">
        <v>16</v>
      </c>
      <c r="B54" s="19" t="s">
        <v>49</v>
      </c>
      <c r="C54" s="28">
        <f>'[10]I PÓŁROCZE'!X52</f>
        <v>770</v>
      </c>
      <c r="D54" s="28">
        <f>'[10]I PÓŁROCZE'!Y52</f>
        <v>484</v>
      </c>
      <c r="E54" s="29">
        <f t="shared" si="8"/>
        <v>0.62857142857142856</v>
      </c>
      <c r="F54" s="28">
        <f>'[10]I PÓŁROCZE'!AA52</f>
        <v>310</v>
      </c>
      <c r="G54" s="29">
        <f t="shared" si="0"/>
        <v>0.40259740259740262</v>
      </c>
      <c r="H54" s="28">
        <f>'[10]I PÓŁROCZE'!AC52</f>
        <v>171</v>
      </c>
      <c r="I54" s="29">
        <f t="shared" si="1"/>
        <v>0.22207792207792207</v>
      </c>
      <c r="J54" s="28">
        <f>'[10]I PÓŁROCZE'!AE52</f>
        <v>133</v>
      </c>
      <c r="K54" s="29">
        <f t="shared" si="2"/>
        <v>0.17272727272727273</v>
      </c>
      <c r="L54" s="28">
        <f>'[10]I PÓŁROCZE'!AG52</f>
        <v>14</v>
      </c>
      <c r="M54" s="29">
        <f t="shared" si="3"/>
        <v>1.8181818181818181E-2</v>
      </c>
      <c r="N54" s="28">
        <f>'[10]I PÓŁROCZE'!AI52</f>
        <v>154</v>
      </c>
      <c r="O54" s="29">
        <f t="shared" si="4"/>
        <v>0.2</v>
      </c>
      <c r="P54" s="28">
        <f>'[10]I PÓŁROCZE'!AK52</f>
        <v>6</v>
      </c>
      <c r="Q54" s="29">
        <f t="shared" si="5"/>
        <v>7.7922077922077922E-3</v>
      </c>
      <c r="R54" s="28">
        <f>'[10]I PÓŁROCZE'!AM52</f>
        <v>31</v>
      </c>
      <c r="S54" s="30">
        <f t="shared" si="6"/>
        <v>4.0259740259740259E-2</v>
      </c>
    </row>
    <row r="55" spans="1:19" s="20" customFormat="1" ht="16.5" customHeight="1" thickBot="1">
      <c r="A55" s="24">
        <v>17</v>
      </c>
      <c r="B55" s="25" t="s">
        <v>50</v>
      </c>
      <c r="C55" s="34">
        <f>'[10]I PÓŁROCZE'!X53</f>
        <v>789</v>
      </c>
      <c r="D55" s="34">
        <f>'[10]I PÓŁROCZE'!Y53</f>
        <v>398</v>
      </c>
      <c r="E55" s="31">
        <f t="shared" si="8"/>
        <v>0.50443599493029145</v>
      </c>
      <c r="F55" s="34">
        <f>'[10]I PÓŁROCZE'!AA53</f>
        <v>213</v>
      </c>
      <c r="G55" s="31">
        <f t="shared" si="0"/>
        <v>0.26996197718631176</v>
      </c>
      <c r="H55" s="34">
        <f>'[10]I PÓŁROCZE'!AC53</f>
        <v>343</v>
      </c>
      <c r="I55" s="31">
        <f t="shared" si="1"/>
        <v>0.43472750316856779</v>
      </c>
      <c r="J55" s="34">
        <f>'[10]I PÓŁROCZE'!AE53</f>
        <v>194</v>
      </c>
      <c r="K55" s="31">
        <f t="shared" si="2"/>
        <v>0.24588086185044361</v>
      </c>
      <c r="L55" s="34">
        <f>'[10]I PÓŁROCZE'!AG53</f>
        <v>1</v>
      </c>
      <c r="M55" s="31">
        <f>L55/C55</f>
        <v>1.2674271229404308E-3</v>
      </c>
      <c r="N55" s="34">
        <f>'[10]I PÓŁROCZE'!AI53</f>
        <v>77</v>
      </c>
      <c r="O55" s="31">
        <f t="shared" si="4"/>
        <v>9.7591888466413187E-2</v>
      </c>
      <c r="P55" s="34">
        <f>'[10]I PÓŁROCZE'!AK53</f>
        <v>0</v>
      </c>
      <c r="Q55" s="31">
        <f t="shared" si="5"/>
        <v>0</v>
      </c>
      <c r="R55" s="34">
        <f>'[10]I PÓŁROCZE'!AM53</f>
        <v>35</v>
      </c>
      <c r="S55" s="32">
        <f t="shared" si="6"/>
        <v>4.4359949302915085E-2</v>
      </c>
    </row>
    <row r="56" spans="1:19" ht="13.5" thickTop="1"/>
  </sheetData>
  <mergeCells count="29">
    <mergeCell ref="A1:S1"/>
    <mergeCell ref="A2:Y2"/>
    <mergeCell ref="A4:A6"/>
    <mergeCell ref="B4:B6"/>
    <mergeCell ref="C4:C6"/>
    <mergeCell ref="D4:S4"/>
    <mergeCell ref="D5:D6"/>
    <mergeCell ref="E5:E6"/>
    <mergeCell ref="F5:F6"/>
    <mergeCell ref="G5:G6"/>
    <mergeCell ref="S5:S6"/>
    <mergeCell ref="H5:H6"/>
    <mergeCell ref="I5:I6"/>
    <mergeCell ref="J5:J6"/>
    <mergeCell ref="K5:K6"/>
    <mergeCell ref="L5:L6"/>
    <mergeCell ref="R5:R6"/>
    <mergeCell ref="A33:B33"/>
    <mergeCell ref="A38:B38"/>
    <mergeCell ref="A7:B7"/>
    <mergeCell ref="A8:B8"/>
    <mergeCell ref="A13:B13"/>
    <mergeCell ref="A19:B19"/>
    <mergeCell ref="A24:B24"/>
    <mergeCell ref="M5:M6"/>
    <mergeCell ref="N5:N6"/>
    <mergeCell ref="O5:O6"/>
    <mergeCell ref="P5:P6"/>
    <mergeCell ref="Q5:Q6"/>
  </mergeCells>
  <printOptions horizontalCentered="1" verticalCentered="1"/>
  <pageMargins left="0.59055118110236227" right="0.59055118110236227" top="0.78740157480314965" bottom="0.39370078740157483" header="0" footer="0"/>
  <pageSetup paperSize="9" scale="4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>
      <selection activeCell="P11" sqref="P11"/>
    </sheetView>
  </sheetViews>
  <sheetFormatPr defaultRowHeight="12.75"/>
  <cols>
    <col min="1" max="1" width="3.28515625" style="14" customWidth="1"/>
    <col min="2" max="2" width="19.85546875" style="14" customWidth="1"/>
    <col min="3" max="3" width="7.28515625" style="14" customWidth="1"/>
    <col min="4" max="4" width="5.85546875" style="14" customWidth="1"/>
    <col min="5" max="6" width="7.28515625" style="14" customWidth="1"/>
    <col min="7" max="8" width="6.140625" style="14" customWidth="1"/>
    <col min="9" max="9" width="5.140625" style="14" customWidth="1"/>
    <col min="10" max="10" width="5.28515625" style="14" customWidth="1"/>
    <col min="11" max="11" width="5.7109375" style="14" customWidth="1"/>
    <col min="12" max="12" width="9.42578125" style="14" customWidth="1"/>
    <col min="13" max="13" width="4.42578125" style="14" customWidth="1"/>
    <col min="14" max="14" width="7.28515625" style="14" customWidth="1"/>
    <col min="15" max="15" width="8.42578125" style="14" customWidth="1"/>
    <col min="16" max="16" width="8.85546875" style="14" customWidth="1"/>
    <col min="17" max="18" width="11.85546875" style="14" customWidth="1"/>
    <col min="19" max="19" width="10.85546875" style="14" customWidth="1"/>
    <col min="20" max="16384" width="9.140625" style="14"/>
  </cols>
  <sheetData>
    <row r="1" spans="1:19" ht="15.75">
      <c r="A1" s="731" t="s">
        <v>263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</row>
    <row r="2" spans="1:19" ht="21.75" customHeight="1" thickBot="1">
      <c r="A2" s="732" t="s">
        <v>1921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</row>
    <row r="3" spans="1:19" ht="13.5" customHeight="1" thickTop="1">
      <c r="A3" s="652" t="s">
        <v>87</v>
      </c>
      <c r="B3" s="655" t="s">
        <v>88</v>
      </c>
      <c r="C3" s="734" t="s">
        <v>264</v>
      </c>
      <c r="D3" s="735" t="s">
        <v>314</v>
      </c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6"/>
    </row>
    <row r="4" spans="1:19" ht="12.75" customHeight="1">
      <c r="A4" s="592"/>
      <c r="B4" s="733"/>
      <c r="C4" s="728"/>
      <c r="D4" s="728" t="s">
        <v>265</v>
      </c>
      <c r="E4" s="728" t="s">
        <v>266</v>
      </c>
      <c r="F4" s="728" t="s">
        <v>267</v>
      </c>
      <c r="G4" s="728" t="s">
        <v>268</v>
      </c>
      <c r="H4" s="728" t="s">
        <v>269</v>
      </c>
      <c r="I4" s="728" t="s">
        <v>270</v>
      </c>
      <c r="J4" s="728" t="s">
        <v>271</v>
      </c>
      <c r="K4" s="728" t="s">
        <v>272</v>
      </c>
      <c r="L4" s="728" t="s">
        <v>273</v>
      </c>
      <c r="M4" s="728" t="s">
        <v>274</v>
      </c>
      <c r="N4" s="728" t="s">
        <v>275</v>
      </c>
      <c r="O4" s="728" t="s">
        <v>276</v>
      </c>
      <c r="P4" s="728" t="s">
        <v>277</v>
      </c>
      <c r="Q4" s="728" t="s">
        <v>278</v>
      </c>
      <c r="R4" s="728" t="s">
        <v>279</v>
      </c>
      <c r="S4" s="737" t="s">
        <v>280</v>
      </c>
    </row>
    <row r="5" spans="1:19" ht="87" customHeight="1">
      <c r="A5" s="592"/>
      <c r="B5" s="593"/>
      <c r="C5" s="730"/>
      <c r="D5" s="730"/>
      <c r="E5" s="730"/>
      <c r="F5" s="730"/>
      <c r="G5" s="730"/>
      <c r="H5" s="728"/>
      <c r="I5" s="728"/>
      <c r="J5" s="728"/>
      <c r="K5" s="728"/>
      <c r="L5" s="728"/>
      <c r="M5" s="730"/>
      <c r="N5" s="728"/>
      <c r="O5" s="728"/>
      <c r="P5" s="728"/>
      <c r="Q5" s="728"/>
      <c r="R5" s="729"/>
      <c r="S5" s="738"/>
    </row>
    <row r="6" spans="1:19" s="210" customFormat="1" ht="33" customHeight="1">
      <c r="A6" s="558" t="s">
        <v>281</v>
      </c>
      <c r="B6" s="559"/>
      <c r="C6" s="84">
        <f>C7+C12+C18+C23+C32+C37</f>
        <v>7626</v>
      </c>
      <c r="D6" s="84">
        <f>D7+D12+D18+D23+D32+D37</f>
        <v>5245</v>
      </c>
      <c r="E6" s="84">
        <f>E7+E12+E18+E23+E32+E37</f>
        <v>6730</v>
      </c>
      <c r="F6" s="84">
        <f>F7+F12+F18+F23+F32+F37</f>
        <v>2541</v>
      </c>
      <c r="G6" s="84">
        <f>G7+G12+G18+G23+G32+G37</f>
        <v>2171</v>
      </c>
      <c r="H6" s="84"/>
      <c r="I6" s="84">
        <f t="shared" ref="I6:R6" si="0">I7+I12+I18+I23+I32+I37</f>
        <v>108</v>
      </c>
      <c r="J6" s="84">
        <f t="shared" si="0"/>
        <v>20</v>
      </c>
      <c r="K6" s="84">
        <f t="shared" si="0"/>
        <v>33</v>
      </c>
      <c r="L6" s="84">
        <f t="shared" si="0"/>
        <v>9</v>
      </c>
      <c r="M6" s="84">
        <f t="shared" si="0"/>
        <v>150</v>
      </c>
      <c r="N6" s="84">
        <f t="shared" si="0"/>
        <v>136</v>
      </c>
      <c r="O6" s="84">
        <f t="shared" si="0"/>
        <v>54</v>
      </c>
      <c r="P6" s="84">
        <f t="shared" si="0"/>
        <v>0</v>
      </c>
      <c r="Q6" s="84">
        <f t="shared" si="0"/>
        <v>134</v>
      </c>
      <c r="R6" s="84">
        <f t="shared" si="0"/>
        <v>346</v>
      </c>
      <c r="S6" s="209">
        <f>S7+S12+S18+S23+S32+S37</f>
        <v>16</v>
      </c>
    </row>
    <row r="7" spans="1:19">
      <c r="A7" s="560" t="s">
        <v>282</v>
      </c>
      <c r="B7" s="561"/>
      <c r="C7" s="203">
        <f>SUM(C8:C11)</f>
        <v>431</v>
      </c>
      <c r="D7" s="203">
        <f>SUM(D8:D11)</f>
        <v>299</v>
      </c>
      <c r="E7" s="203">
        <f>SUM(E8:E11)</f>
        <v>381</v>
      </c>
      <c r="F7" s="203">
        <f>SUM(F8:F11)</f>
        <v>199</v>
      </c>
      <c r="G7" s="203">
        <f>SUM(G8:G11)</f>
        <v>136</v>
      </c>
      <c r="H7" s="203"/>
      <c r="I7" s="203">
        <f t="shared" ref="I7:S7" si="1">SUM(I8:I11)</f>
        <v>3</v>
      </c>
      <c r="J7" s="203">
        <f t="shared" si="1"/>
        <v>0</v>
      </c>
      <c r="K7" s="203">
        <f t="shared" si="1"/>
        <v>1</v>
      </c>
      <c r="L7" s="203">
        <f t="shared" si="1"/>
        <v>0</v>
      </c>
      <c r="M7" s="203">
        <f t="shared" si="1"/>
        <v>19</v>
      </c>
      <c r="N7" s="203">
        <f t="shared" si="1"/>
        <v>6</v>
      </c>
      <c r="O7" s="203">
        <f t="shared" si="1"/>
        <v>8</v>
      </c>
      <c r="P7" s="203">
        <f t="shared" si="1"/>
        <v>0</v>
      </c>
      <c r="Q7" s="203">
        <f t="shared" si="1"/>
        <v>2</v>
      </c>
      <c r="R7" s="203">
        <f t="shared" si="1"/>
        <v>22</v>
      </c>
      <c r="S7" s="204">
        <f t="shared" si="1"/>
        <v>0</v>
      </c>
    </row>
    <row r="8" spans="1:19">
      <c r="A8" s="191">
        <v>1</v>
      </c>
      <c r="B8" s="192" t="s">
        <v>14</v>
      </c>
      <c r="C8" s="205">
        <v>135</v>
      </c>
      <c r="D8" s="205">
        <v>96</v>
      </c>
      <c r="E8" s="42">
        <v>120</v>
      </c>
      <c r="F8" s="42">
        <v>51</v>
      </c>
      <c r="G8" s="42">
        <v>42</v>
      </c>
      <c r="H8" s="42">
        <v>22</v>
      </c>
      <c r="I8" s="42">
        <v>0</v>
      </c>
      <c r="J8" s="205">
        <v>0</v>
      </c>
      <c r="K8" s="205">
        <v>1</v>
      </c>
      <c r="L8" s="205">
        <v>0</v>
      </c>
      <c r="M8" s="205">
        <v>11</v>
      </c>
      <c r="N8" s="205">
        <v>3</v>
      </c>
      <c r="O8" s="205">
        <v>4</v>
      </c>
      <c r="P8" s="205">
        <v>0</v>
      </c>
      <c r="Q8" s="205">
        <v>0</v>
      </c>
      <c r="R8" s="205">
        <v>4</v>
      </c>
      <c r="S8" s="206">
        <v>0</v>
      </c>
    </row>
    <row r="9" spans="1:19">
      <c r="A9" s="191">
        <v>2</v>
      </c>
      <c r="B9" s="192" t="s">
        <v>15</v>
      </c>
      <c r="C9" s="205">
        <v>120</v>
      </c>
      <c r="D9" s="205">
        <v>85</v>
      </c>
      <c r="E9" s="42">
        <v>114</v>
      </c>
      <c r="F9" s="42">
        <v>43</v>
      </c>
      <c r="G9" s="42">
        <v>15</v>
      </c>
      <c r="H9" s="42">
        <v>13</v>
      </c>
      <c r="I9" s="42">
        <v>1</v>
      </c>
      <c r="J9" s="205">
        <v>0</v>
      </c>
      <c r="K9" s="205">
        <v>0</v>
      </c>
      <c r="L9" s="205">
        <v>0</v>
      </c>
      <c r="M9" s="205">
        <v>8</v>
      </c>
      <c r="N9" s="205">
        <v>1</v>
      </c>
      <c r="O9" s="205">
        <v>1</v>
      </c>
      <c r="P9" s="205">
        <v>0</v>
      </c>
      <c r="Q9" s="205">
        <v>0</v>
      </c>
      <c r="R9" s="205">
        <v>8</v>
      </c>
      <c r="S9" s="206">
        <v>0</v>
      </c>
    </row>
    <row r="10" spans="1:19">
      <c r="A10" s="191">
        <v>3</v>
      </c>
      <c r="B10" s="192" t="s">
        <v>17</v>
      </c>
      <c r="C10" s="205">
        <v>111</v>
      </c>
      <c r="D10" s="205">
        <v>79</v>
      </c>
      <c r="E10" s="42">
        <v>94</v>
      </c>
      <c r="F10" s="42">
        <v>69</v>
      </c>
      <c r="G10" s="42">
        <v>55</v>
      </c>
      <c r="H10" s="42">
        <v>23</v>
      </c>
      <c r="I10" s="42">
        <v>1</v>
      </c>
      <c r="J10" s="205">
        <v>0</v>
      </c>
      <c r="K10" s="205">
        <v>0</v>
      </c>
      <c r="L10" s="205">
        <v>0</v>
      </c>
      <c r="M10" s="205">
        <v>0</v>
      </c>
      <c r="N10" s="205">
        <v>1</v>
      </c>
      <c r="O10" s="205">
        <v>0</v>
      </c>
      <c r="P10" s="205">
        <v>0</v>
      </c>
      <c r="Q10" s="205">
        <v>0</v>
      </c>
      <c r="R10" s="205">
        <v>6</v>
      </c>
      <c r="S10" s="206">
        <v>0</v>
      </c>
    </row>
    <row r="11" spans="1:19">
      <c r="A11" s="191">
        <v>4</v>
      </c>
      <c r="B11" s="192" t="s">
        <v>63</v>
      </c>
      <c r="C11" s="205">
        <v>65</v>
      </c>
      <c r="D11" s="205">
        <v>39</v>
      </c>
      <c r="E11" s="42">
        <v>53</v>
      </c>
      <c r="F11" s="205">
        <v>36</v>
      </c>
      <c r="G11" s="42">
        <v>24</v>
      </c>
      <c r="H11" s="42">
        <v>15</v>
      </c>
      <c r="I11" s="42">
        <v>1</v>
      </c>
      <c r="J11" s="205">
        <v>0</v>
      </c>
      <c r="K11" s="205">
        <v>0</v>
      </c>
      <c r="L11" s="205">
        <v>0</v>
      </c>
      <c r="M11" s="205">
        <v>0</v>
      </c>
      <c r="N11" s="205">
        <v>1</v>
      </c>
      <c r="O11" s="205">
        <v>3</v>
      </c>
      <c r="P11" s="205">
        <v>0</v>
      </c>
      <c r="Q11" s="205">
        <v>2</v>
      </c>
      <c r="R11" s="205">
        <v>4</v>
      </c>
      <c r="S11" s="206">
        <v>0</v>
      </c>
    </row>
    <row r="12" spans="1:19">
      <c r="A12" s="560" t="s">
        <v>283</v>
      </c>
      <c r="B12" s="561"/>
      <c r="C12" s="203">
        <f t="shared" ref="C12:S12" si="2">SUM(C13:C17)</f>
        <v>697</v>
      </c>
      <c r="D12" s="203">
        <f t="shared" si="2"/>
        <v>446</v>
      </c>
      <c r="E12" s="203">
        <f t="shared" si="2"/>
        <v>617</v>
      </c>
      <c r="F12" s="203">
        <f t="shared" si="2"/>
        <v>338</v>
      </c>
      <c r="G12" s="203">
        <f t="shared" si="2"/>
        <v>174</v>
      </c>
      <c r="H12" s="203">
        <f t="shared" si="2"/>
        <v>119</v>
      </c>
      <c r="I12" s="203">
        <f t="shared" si="2"/>
        <v>15</v>
      </c>
      <c r="J12" s="203">
        <f t="shared" si="2"/>
        <v>5</v>
      </c>
      <c r="K12" s="203">
        <f t="shared" si="2"/>
        <v>3</v>
      </c>
      <c r="L12" s="203">
        <f t="shared" si="2"/>
        <v>3</v>
      </c>
      <c r="M12" s="203">
        <f t="shared" si="2"/>
        <v>5</v>
      </c>
      <c r="N12" s="203">
        <f t="shared" si="2"/>
        <v>8</v>
      </c>
      <c r="O12" s="203">
        <f t="shared" si="2"/>
        <v>5</v>
      </c>
      <c r="P12" s="203">
        <f t="shared" si="2"/>
        <v>0</v>
      </c>
      <c r="Q12" s="203">
        <f t="shared" si="2"/>
        <v>6</v>
      </c>
      <c r="R12" s="203">
        <f t="shared" si="2"/>
        <v>40</v>
      </c>
      <c r="S12" s="204">
        <f t="shared" si="2"/>
        <v>4</v>
      </c>
    </row>
    <row r="13" spans="1:19">
      <c r="A13" s="191">
        <v>1</v>
      </c>
      <c r="B13" s="192" t="s">
        <v>19</v>
      </c>
      <c r="C13" s="205">
        <v>86</v>
      </c>
      <c r="D13" s="205">
        <v>46</v>
      </c>
      <c r="E13" s="42">
        <v>74</v>
      </c>
      <c r="F13" s="42">
        <v>52</v>
      </c>
      <c r="G13" s="42">
        <v>37</v>
      </c>
      <c r="H13" s="205">
        <v>15</v>
      </c>
      <c r="I13" s="205">
        <v>10</v>
      </c>
      <c r="J13" s="205">
        <v>1</v>
      </c>
      <c r="K13" s="205">
        <v>0</v>
      </c>
      <c r="L13" s="205">
        <v>1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2</v>
      </c>
      <c r="S13" s="206">
        <v>0</v>
      </c>
    </row>
    <row r="14" spans="1:19" s="38" customFormat="1">
      <c r="A14" s="194">
        <v>2</v>
      </c>
      <c r="B14" s="195" t="s">
        <v>284</v>
      </c>
      <c r="C14" s="211">
        <v>164</v>
      </c>
      <c r="D14" s="211">
        <v>119</v>
      </c>
      <c r="E14" s="114">
        <v>149</v>
      </c>
      <c r="F14" s="211">
        <v>0</v>
      </c>
      <c r="G14" s="211">
        <v>26</v>
      </c>
      <c r="H14" s="211">
        <v>27</v>
      </c>
      <c r="I14" s="211">
        <v>1</v>
      </c>
      <c r="J14" s="211">
        <v>2</v>
      </c>
      <c r="K14" s="211">
        <v>0</v>
      </c>
      <c r="L14" s="211">
        <v>2</v>
      </c>
      <c r="M14" s="211">
        <v>1</v>
      </c>
      <c r="N14" s="211">
        <v>2</v>
      </c>
      <c r="O14" s="211">
        <v>0</v>
      </c>
      <c r="P14" s="211">
        <v>0</v>
      </c>
      <c r="Q14" s="211">
        <v>0</v>
      </c>
      <c r="R14" s="211">
        <v>8</v>
      </c>
      <c r="S14" s="212">
        <v>2</v>
      </c>
    </row>
    <row r="15" spans="1:19">
      <c r="A15" s="191">
        <v>3</v>
      </c>
      <c r="B15" s="192" t="s">
        <v>20</v>
      </c>
      <c r="C15" s="205">
        <v>132</v>
      </c>
      <c r="D15" s="205">
        <v>85</v>
      </c>
      <c r="E15" s="205">
        <v>117</v>
      </c>
      <c r="F15" s="205">
        <v>124</v>
      </c>
      <c r="G15" s="205">
        <v>31</v>
      </c>
      <c r="H15" s="205">
        <v>22</v>
      </c>
      <c r="I15" s="205">
        <v>0</v>
      </c>
      <c r="J15" s="205">
        <v>2</v>
      </c>
      <c r="K15" s="205">
        <v>1</v>
      </c>
      <c r="L15" s="205">
        <v>0</v>
      </c>
      <c r="M15" s="205">
        <v>1</v>
      </c>
      <c r="N15" s="205">
        <v>1</v>
      </c>
      <c r="O15" s="205">
        <v>1</v>
      </c>
      <c r="P15" s="205">
        <v>0</v>
      </c>
      <c r="Q15" s="205">
        <v>0</v>
      </c>
      <c r="R15" s="205">
        <v>7</v>
      </c>
      <c r="S15" s="206">
        <v>0</v>
      </c>
    </row>
    <row r="16" spans="1:19">
      <c r="A16" s="191">
        <v>4</v>
      </c>
      <c r="B16" s="192" t="s">
        <v>22</v>
      </c>
      <c r="C16" s="205">
        <v>201</v>
      </c>
      <c r="D16" s="205">
        <v>123</v>
      </c>
      <c r="E16" s="205">
        <v>176</v>
      </c>
      <c r="F16" s="205">
        <v>110</v>
      </c>
      <c r="G16" s="205">
        <v>45</v>
      </c>
      <c r="H16" s="205">
        <v>35</v>
      </c>
      <c r="I16" s="205">
        <v>4</v>
      </c>
      <c r="J16" s="205">
        <v>0</v>
      </c>
      <c r="K16" s="205">
        <v>1</v>
      </c>
      <c r="L16" s="205">
        <v>0</v>
      </c>
      <c r="M16" s="205">
        <v>1</v>
      </c>
      <c r="N16" s="205">
        <v>1</v>
      </c>
      <c r="O16" s="205">
        <v>3</v>
      </c>
      <c r="P16" s="205">
        <v>0</v>
      </c>
      <c r="Q16" s="205">
        <v>6</v>
      </c>
      <c r="R16" s="205">
        <v>19</v>
      </c>
      <c r="S16" s="206">
        <v>2</v>
      </c>
    </row>
    <row r="17" spans="1:19">
      <c r="A17" s="191">
        <v>5</v>
      </c>
      <c r="B17" s="192" t="s">
        <v>23</v>
      </c>
      <c r="C17" s="205">
        <v>114</v>
      </c>
      <c r="D17" s="205">
        <v>73</v>
      </c>
      <c r="E17" s="205">
        <v>101</v>
      </c>
      <c r="F17" s="205">
        <v>52</v>
      </c>
      <c r="G17" s="205">
        <v>35</v>
      </c>
      <c r="H17" s="205">
        <v>20</v>
      </c>
      <c r="I17" s="205">
        <v>0</v>
      </c>
      <c r="J17" s="205">
        <v>0</v>
      </c>
      <c r="K17" s="205">
        <v>1</v>
      </c>
      <c r="L17" s="205">
        <v>0</v>
      </c>
      <c r="M17" s="205">
        <v>2</v>
      </c>
      <c r="N17" s="205">
        <v>4</v>
      </c>
      <c r="O17" s="205">
        <v>1</v>
      </c>
      <c r="P17" s="205">
        <v>0</v>
      </c>
      <c r="Q17" s="205">
        <v>0</v>
      </c>
      <c r="R17" s="205">
        <v>4</v>
      </c>
      <c r="S17" s="206">
        <v>0</v>
      </c>
    </row>
    <row r="18" spans="1:19">
      <c r="A18" s="560" t="s">
        <v>285</v>
      </c>
      <c r="B18" s="561"/>
      <c r="C18" s="203">
        <f t="shared" ref="C18:S18" si="3">SUM(C19:C22)</f>
        <v>747</v>
      </c>
      <c r="D18" s="203">
        <f t="shared" si="3"/>
        <v>493</v>
      </c>
      <c r="E18" s="203">
        <f t="shared" si="3"/>
        <v>675</v>
      </c>
      <c r="F18" s="203">
        <f t="shared" si="3"/>
        <v>307</v>
      </c>
      <c r="G18" s="203">
        <f t="shared" si="3"/>
        <v>156</v>
      </c>
      <c r="H18" s="203">
        <f t="shared" si="3"/>
        <v>105</v>
      </c>
      <c r="I18" s="203">
        <f t="shared" si="3"/>
        <v>15</v>
      </c>
      <c r="J18" s="203">
        <f t="shared" si="3"/>
        <v>2</v>
      </c>
      <c r="K18" s="203">
        <f t="shared" si="3"/>
        <v>2</v>
      </c>
      <c r="L18" s="203">
        <f t="shared" si="3"/>
        <v>0</v>
      </c>
      <c r="M18" s="203">
        <f t="shared" si="3"/>
        <v>9</v>
      </c>
      <c r="N18" s="203">
        <f t="shared" si="3"/>
        <v>23</v>
      </c>
      <c r="O18" s="203">
        <f t="shared" si="3"/>
        <v>7</v>
      </c>
      <c r="P18" s="203">
        <f t="shared" si="3"/>
        <v>0</v>
      </c>
      <c r="Q18" s="203">
        <f t="shared" si="3"/>
        <v>10</v>
      </c>
      <c r="R18" s="203">
        <f t="shared" si="3"/>
        <v>36</v>
      </c>
      <c r="S18" s="204">
        <f t="shared" si="3"/>
        <v>2</v>
      </c>
    </row>
    <row r="19" spans="1:19">
      <c r="A19" s="191">
        <v>1</v>
      </c>
      <c r="B19" s="192" t="s">
        <v>24</v>
      </c>
      <c r="C19" s="205">
        <v>116</v>
      </c>
      <c r="D19" s="205">
        <v>77</v>
      </c>
      <c r="E19" s="205">
        <v>101</v>
      </c>
      <c r="F19" s="205">
        <v>64</v>
      </c>
      <c r="G19" s="205">
        <v>42</v>
      </c>
      <c r="H19" s="205">
        <v>20</v>
      </c>
      <c r="I19" s="205">
        <v>1</v>
      </c>
      <c r="J19" s="205">
        <v>2</v>
      </c>
      <c r="K19" s="205">
        <v>0</v>
      </c>
      <c r="L19" s="205">
        <v>0</v>
      </c>
      <c r="M19" s="205">
        <v>0</v>
      </c>
      <c r="N19" s="205">
        <v>4</v>
      </c>
      <c r="O19" s="205">
        <v>1</v>
      </c>
      <c r="P19" s="205">
        <v>0</v>
      </c>
      <c r="Q19" s="205">
        <v>7</v>
      </c>
      <c r="R19" s="205">
        <v>4</v>
      </c>
      <c r="S19" s="206">
        <v>0</v>
      </c>
    </row>
    <row r="20" spans="1:19" s="38" customFormat="1">
      <c r="A20" s="194">
        <v>2</v>
      </c>
      <c r="B20" s="195" t="s">
        <v>286</v>
      </c>
      <c r="C20" s="211">
        <v>294</v>
      </c>
      <c r="D20" s="211">
        <v>198</v>
      </c>
      <c r="E20" s="211">
        <v>270</v>
      </c>
      <c r="F20" s="211">
        <v>0</v>
      </c>
      <c r="G20" s="211">
        <v>56</v>
      </c>
      <c r="H20" s="211">
        <v>37</v>
      </c>
      <c r="I20" s="211">
        <v>8</v>
      </c>
      <c r="J20" s="211">
        <v>0</v>
      </c>
      <c r="K20" s="211">
        <v>0</v>
      </c>
      <c r="L20" s="211">
        <v>0</v>
      </c>
      <c r="M20" s="211">
        <v>5</v>
      </c>
      <c r="N20" s="211">
        <v>14</v>
      </c>
      <c r="O20" s="211">
        <v>2</v>
      </c>
      <c r="P20" s="211">
        <v>0</v>
      </c>
      <c r="Q20" s="211">
        <v>1</v>
      </c>
      <c r="R20" s="211">
        <v>9</v>
      </c>
      <c r="S20" s="212">
        <v>0</v>
      </c>
    </row>
    <row r="21" spans="1:19">
      <c r="A21" s="191">
        <v>3</v>
      </c>
      <c r="B21" s="192" t="s">
        <v>25</v>
      </c>
      <c r="C21" s="205">
        <v>171</v>
      </c>
      <c r="D21" s="205">
        <v>103</v>
      </c>
      <c r="E21" s="205">
        <v>151</v>
      </c>
      <c r="F21" s="205">
        <v>156</v>
      </c>
      <c r="G21" s="205">
        <v>37</v>
      </c>
      <c r="H21" s="205">
        <v>27</v>
      </c>
      <c r="I21" s="205">
        <v>1</v>
      </c>
      <c r="J21" s="205">
        <v>0</v>
      </c>
      <c r="K21" s="205">
        <v>1</v>
      </c>
      <c r="L21" s="205">
        <v>0</v>
      </c>
      <c r="M21" s="205">
        <v>3</v>
      </c>
      <c r="N21" s="205">
        <v>5</v>
      </c>
      <c r="O21" s="205">
        <v>1</v>
      </c>
      <c r="P21" s="205">
        <v>0</v>
      </c>
      <c r="Q21" s="205">
        <v>2</v>
      </c>
      <c r="R21" s="205">
        <v>11</v>
      </c>
      <c r="S21" s="206">
        <v>2</v>
      </c>
    </row>
    <row r="22" spans="1:19">
      <c r="A22" s="191">
        <v>4</v>
      </c>
      <c r="B22" s="192" t="s">
        <v>27</v>
      </c>
      <c r="C22" s="205">
        <v>166</v>
      </c>
      <c r="D22" s="205">
        <v>115</v>
      </c>
      <c r="E22" s="205">
        <v>153</v>
      </c>
      <c r="F22" s="205">
        <v>87</v>
      </c>
      <c r="G22" s="205">
        <v>21</v>
      </c>
      <c r="H22" s="205">
        <v>21</v>
      </c>
      <c r="I22" s="205">
        <v>5</v>
      </c>
      <c r="J22" s="205">
        <v>0</v>
      </c>
      <c r="K22" s="205">
        <v>1</v>
      </c>
      <c r="L22" s="205">
        <v>0</v>
      </c>
      <c r="M22" s="205">
        <v>1</v>
      </c>
      <c r="N22" s="205">
        <v>0</v>
      </c>
      <c r="O22" s="205">
        <v>3</v>
      </c>
      <c r="P22" s="205">
        <v>0</v>
      </c>
      <c r="Q22" s="205">
        <v>0</v>
      </c>
      <c r="R22" s="205">
        <v>12</v>
      </c>
      <c r="S22" s="206">
        <v>0</v>
      </c>
    </row>
    <row r="23" spans="1:19">
      <c r="A23" s="560" t="s">
        <v>287</v>
      </c>
      <c r="B23" s="561"/>
      <c r="C23" s="203">
        <f t="shared" ref="C23:S23" si="4">SUM(C24:C31)</f>
        <v>1809</v>
      </c>
      <c r="D23" s="203">
        <f t="shared" si="4"/>
        <v>1352</v>
      </c>
      <c r="E23" s="203">
        <f t="shared" si="4"/>
        <v>1591</v>
      </c>
      <c r="F23" s="203">
        <f t="shared" si="4"/>
        <v>620</v>
      </c>
      <c r="G23" s="203">
        <f t="shared" si="4"/>
        <v>595</v>
      </c>
      <c r="H23" s="203">
        <f t="shared" si="4"/>
        <v>337</v>
      </c>
      <c r="I23" s="203">
        <f t="shared" si="4"/>
        <v>30</v>
      </c>
      <c r="J23" s="203">
        <f t="shared" si="4"/>
        <v>9</v>
      </c>
      <c r="K23" s="203">
        <f t="shared" si="4"/>
        <v>11</v>
      </c>
      <c r="L23" s="203">
        <f t="shared" si="4"/>
        <v>3</v>
      </c>
      <c r="M23" s="203">
        <f t="shared" si="4"/>
        <v>33</v>
      </c>
      <c r="N23" s="203">
        <f t="shared" si="4"/>
        <v>45</v>
      </c>
      <c r="O23" s="203">
        <f t="shared" si="4"/>
        <v>9</v>
      </c>
      <c r="P23" s="203">
        <f t="shared" si="4"/>
        <v>0</v>
      </c>
      <c r="Q23" s="203">
        <f t="shared" si="4"/>
        <v>37</v>
      </c>
      <c r="R23" s="203">
        <f t="shared" si="4"/>
        <v>77</v>
      </c>
      <c r="S23" s="204">
        <f t="shared" si="4"/>
        <v>2</v>
      </c>
    </row>
    <row r="24" spans="1:19">
      <c r="A24" s="191">
        <v>1</v>
      </c>
      <c r="B24" s="192" t="s">
        <v>28</v>
      </c>
      <c r="C24" s="205">
        <v>27</v>
      </c>
      <c r="D24" s="205">
        <v>18</v>
      </c>
      <c r="E24" s="205">
        <v>25</v>
      </c>
      <c r="F24" s="205">
        <v>17</v>
      </c>
      <c r="G24" s="205">
        <v>13</v>
      </c>
      <c r="H24" s="205">
        <v>3</v>
      </c>
      <c r="I24" s="205">
        <v>0</v>
      </c>
      <c r="J24" s="205">
        <v>0</v>
      </c>
      <c r="K24" s="205">
        <v>1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0</v>
      </c>
      <c r="S24" s="206">
        <v>0</v>
      </c>
    </row>
    <row r="25" spans="1:19">
      <c r="A25" s="191">
        <v>2</v>
      </c>
      <c r="B25" s="192" t="s">
        <v>29</v>
      </c>
      <c r="C25" s="205">
        <v>87</v>
      </c>
      <c r="D25" s="205">
        <v>65</v>
      </c>
      <c r="E25" s="205">
        <v>74</v>
      </c>
      <c r="F25" s="205">
        <v>52</v>
      </c>
      <c r="G25" s="205">
        <v>22</v>
      </c>
      <c r="H25" s="205">
        <v>18</v>
      </c>
      <c r="I25" s="205">
        <v>3</v>
      </c>
      <c r="J25" s="205">
        <v>0</v>
      </c>
      <c r="K25" s="205">
        <v>0</v>
      </c>
      <c r="L25" s="205">
        <v>0</v>
      </c>
      <c r="M25" s="205">
        <v>1</v>
      </c>
      <c r="N25" s="205">
        <v>1</v>
      </c>
      <c r="O25" s="205">
        <v>0</v>
      </c>
      <c r="P25" s="205">
        <v>0</v>
      </c>
      <c r="Q25" s="205">
        <v>0</v>
      </c>
      <c r="R25" s="205">
        <v>4</v>
      </c>
      <c r="S25" s="206">
        <v>1</v>
      </c>
    </row>
    <row r="26" spans="1:19">
      <c r="A26" s="191">
        <v>3</v>
      </c>
      <c r="B26" s="192" t="s">
        <v>30</v>
      </c>
      <c r="C26" s="205">
        <v>95</v>
      </c>
      <c r="D26" s="205">
        <v>64</v>
      </c>
      <c r="E26" s="205">
        <v>81</v>
      </c>
      <c r="F26" s="205">
        <v>80</v>
      </c>
      <c r="G26" s="205">
        <v>20</v>
      </c>
      <c r="H26" s="205">
        <v>18</v>
      </c>
      <c r="I26" s="205">
        <v>4</v>
      </c>
      <c r="J26" s="205">
        <v>2</v>
      </c>
      <c r="K26" s="205">
        <v>5</v>
      </c>
      <c r="L26" s="205">
        <v>0</v>
      </c>
      <c r="M26" s="205">
        <v>2</v>
      </c>
      <c r="N26" s="205">
        <v>10</v>
      </c>
      <c r="O26" s="205">
        <v>1</v>
      </c>
      <c r="P26" s="205">
        <v>0</v>
      </c>
      <c r="Q26" s="205">
        <v>24</v>
      </c>
      <c r="R26" s="205">
        <v>4</v>
      </c>
      <c r="S26" s="206">
        <v>0</v>
      </c>
    </row>
    <row r="27" spans="1:19">
      <c r="A27" s="191">
        <v>4</v>
      </c>
      <c r="B27" s="192" t="s">
        <v>113</v>
      </c>
      <c r="C27" s="205">
        <v>70</v>
      </c>
      <c r="D27" s="205">
        <v>45</v>
      </c>
      <c r="E27" s="205">
        <v>60</v>
      </c>
      <c r="F27" s="205">
        <v>49</v>
      </c>
      <c r="G27" s="205">
        <v>23</v>
      </c>
      <c r="H27" s="205">
        <v>10</v>
      </c>
      <c r="I27" s="205">
        <v>5</v>
      </c>
      <c r="J27" s="205">
        <v>4</v>
      </c>
      <c r="K27" s="205">
        <v>5</v>
      </c>
      <c r="L27" s="205">
        <v>0</v>
      </c>
      <c r="M27" s="205">
        <v>1</v>
      </c>
      <c r="N27" s="205">
        <v>0</v>
      </c>
      <c r="O27" s="205">
        <v>1</v>
      </c>
      <c r="P27" s="205">
        <v>0</v>
      </c>
      <c r="Q27" s="205">
        <v>0</v>
      </c>
      <c r="R27" s="205">
        <v>3</v>
      </c>
      <c r="S27" s="206">
        <v>0</v>
      </c>
    </row>
    <row r="28" spans="1:19" s="38" customFormat="1">
      <c r="A28" s="194">
        <v>5</v>
      </c>
      <c r="B28" s="195" t="s">
        <v>115</v>
      </c>
      <c r="C28" s="211">
        <v>991</v>
      </c>
      <c r="D28" s="211">
        <v>795</v>
      </c>
      <c r="E28" s="211">
        <v>864</v>
      </c>
      <c r="F28" s="211">
        <v>0</v>
      </c>
      <c r="G28" s="211">
        <v>339</v>
      </c>
      <c r="H28" s="211">
        <v>210</v>
      </c>
      <c r="I28" s="211">
        <v>9</v>
      </c>
      <c r="J28" s="211">
        <v>0</v>
      </c>
      <c r="K28" s="211">
        <v>0</v>
      </c>
      <c r="L28" s="211">
        <v>2</v>
      </c>
      <c r="M28" s="211">
        <v>25</v>
      </c>
      <c r="N28" s="211">
        <v>30</v>
      </c>
      <c r="O28" s="211">
        <v>4</v>
      </c>
      <c r="P28" s="211">
        <v>0</v>
      </c>
      <c r="Q28" s="211">
        <v>7</v>
      </c>
      <c r="R28" s="211">
        <v>38</v>
      </c>
      <c r="S28" s="212">
        <v>0</v>
      </c>
    </row>
    <row r="29" spans="1:19">
      <c r="A29" s="191">
        <v>6</v>
      </c>
      <c r="B29" s="192" t="s">
        <v>31</v>
      </c>
      <c r="C29" s="205">
        <v>357</v>
      </c>
      <c r="D29" s="205">
        <v>248</v>
      </c>
      <c r="E29" s="205">
        <v>318</v>
      </c>
      <c r="F29" s="205">
        <v>300</v>
      </c>
      <c r="G29" s="205">
        <v>123</v>
      </c>
      <c r="H29" s="205">
        <v>58</v>
      </c>
      <c r="I29" s="205">
        <v>3</v>
      </c>
      <c r="J29" s="205">
        <v>3</v>
      </c>
      <c r="K29" s="205">
        <v>0</v>
      </c>
      <c r="L29" s="205">
        <v>1</v>
      </c>
      <c r="M29" s="205">
        <v>3</v>
      </c>
      <c r="N29" s="205">
        <v>2</v>
      </c>
      <c r="O29" s="205">
        <v>2</v>
      </c>
      <c r="P29" s="205">
        <v>0</v>
      </c>
      <c r="Q29" s="205">
        <v>0</v>
      </c>
      <c r="R29" s="205">
        <v>16</v>
      </c>
      <c r="S29" s="206">
        <v>1</v>
      </c>
    </row>
    <row r="30" spans="1:19">
      <c r="A30" s="191">
        <v>7</v>
      </c>
      <c r="B30" s="192" t="s">
        <v>32</v>
      </c>
      <c r="C30" s="205">
        <v>139</v>
      </c>
      <c r="D30" s="205">
        <v>90</v>
      </c>
      <c r="E30" s="205">
        <v>133</v>
      </c>
      <c r="F30" s="205">
        <v>93</v>
      </c>
      <c r="G30" s="205">
        <v>38</v>
      </c>
      <c r="H30" s="205">
        <v>10</v>
      </c>
      <c r="I30" s="205">
        <v>5</v>
      </c>
      <c r="J30" s="205">
        <v>0</v>
      </c>
      <c r="K30" s="205">
        <v>0</v>
      </c>
      <c r="L30" s="205">
        <v>0</v>
      </c>
      <c r="M30" s="205">
        <v>1</v>
      </c>
      <c r="N30" s="205">
        <v>2</v>
      </c>
      <c r="O30" s="205">
        <v>1</v>
      </c>
      <c r="P30" s="205">
        <v>0</v>
      </c>
      <c r="Q30" s="205">
        <v>0</v>
      </c>
      <c r="R30" s="205">
        <v>10</v>
      </c>
      <c r="S30" s="206">
        <v>0</v>
      </c>
    </row>
    <row r="31" spans="1:19">
      <c r="A31" s="191">
        <v>8</v>
      </c>
      <c r="B31" s="192" t="s">
        <v>33</v>
      </c>
      <c r="C31" s="205">
        <v>43</v>
      </c>
      <c r="D31" s="205">
        <v>27</v>
      </c>
      <c r="E31" s="205">
        <v>36</v>
      </c>
      <c r="F31" s="205">
        <v>29</v>
      </c>
      <c r="G31" s="205">
        <v>17</v>
      </c>
      <c r="H31" s="205">
        <v>10</v>
      </c>
      <c r="I31" s="205">
        <v>1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6</v>
      </c>
      <c r="R31" s="205">
        <v>2</v>
      </c>
      <c r="S31" s="206">
        <v>0</v>
      </c>
    </row>
    <row r="32" spans="1:19">
      <c r="A32" s="560" t="s">
        <v>288</v>
      </c>
      <c r="B32" s="561"/>
      <c r="C32" s="203">
        <f t="shared" ref="C32:S32" si="5">SUM(C33:C36)</f>
        <v>467</v>
      </c>
      <c r="D32" s="203">
        <f t="shared" si="5"/>
        <v>327</v>
      </c>
      <c r="E32" s="203">
        <f t="shared" si="5"/>
        <v>405</v>
      </c>
      <c r="F32" s="203">
        <f t="shared" si="5"/>
        <v>218</v>
      </c>
      <c r="G32" s="203">
        <f t="shared" si="5"/>
        <v>124</v>
      </c>
      <c r="H32" s="203">
        <f t="shared" si="5"/>
        <v>94</v>
      </c>
      <c r="I32" s="203">
        <f t="shared" si="5"/>
        <v>11</v>
      </c>
      <c r="J32" s="203">
        <f t="shared" si="5"/>
        <v>1</v>
      </c>
      <c r="K32" s="203">
        <f t="shared" si="5"/>
        <v>1</v>
      </c>
      <c r="L32" s="203">
        <f t="shared" si="5"/>
        <v>2</v>
      </c>
      <c r="M32" s="203">
        <f t="shared" si="5"/>
        <v>5</v>
      </c>
      <c r="N32" s="203">
        <f t="shared" si="5"/>
        <v>21</v>
      </c>
      <c r="O32" s="203">
        <f t="shared" si="5"/>
        <v>3</v>
      </c>
      <c r="P32" s="203">
        <f t="shared" si="5"/>
        <v>0</v>
      </c>
      <c r="Q32" s="203">
        <f t="shared" si="5"/>
        <v>14</v>
      </c>
      <c r="R32" s="203">
        <f t="shared" si="5"/>
        <v>34</v>
      </c>
      <c r="S32" s="204">
        <f t="shared" si="5"/>
        <v>2</v>
      </c>
    </row>
    <row r="33" spans="1:19">
      <c r="A33" s="191">
        <v>1</v>
      </c>
      <c r="B33" s="192" t="s">
        <v>121</v>
      </c>
      <c r="C33" s="205">
        <v>50</v>
      </c>
      <c r="D33" s="205">
        <v>35</v>
      </c>
      <c r="E33" s="205">
        <v>46</v>
      </c>
      <c r="F33" s="205">
        <v>33</v>
      </c>
      <c r="G33" s="205">
        <v>10</v>
      </c>
      <c r="H33" s="205">
        <v>7</v>
      </c>
      <c r="I33" s="205">
        <v>3</v>
      </c>
      <c r="J33" s="205">
        <v>1</v>
      </c>
      <c r="K33" s="205">
        <v>0</v>
      </c>
      <c r="L33" s="205">
        <v>1</v>
      </c>
      <c r="M33" s="205">
        <v>1</v>
      </c>
      <c r="N33" s="205">
        <v>2</v>
      </c>
      <c r="O33" s="205">
        <v>0</v>
      </c>
      <c r="P33" s="205">
        <v>0</v>
      </c>
      <c r="Q33" s="205">
        <v>11</v>
      </c>
      <c r="R33" s="205">
        <v>4</v>
      </c>
      <c r="S33" s="206">
        <v>0</v>
      </c>
    </row>
    <row r="34" spans="1:19" s="38" customFormat="1">
      <c r="A34" s="194">
        <v>2</v>
      </c>
      <c r="B34" s="195" t="s">
        <v>123</v>
      </c>
      <c r="C34" s="211">
        <v>188</v>
      </c>
      <c r="D34" s="211">
        <v>136</v>
      </c>
      <c r="E34" s="211">
        <v>165</v>
      </c>
      <c r="F34" s="211">
        <v>0</v>
      </c>
      <c r="G34" s="211">
        <v>47</v>
      </c>
      <c r="H34" s="211">
        <v>37</v>
      </c>
      <c r="I34" s="211">
        <v>0</v>
      </c>
      <c r="J34" s="211">
        <v>0</v>
      </c>
      <c r="K34" s="211">
        <v>0</v>
      </c>
      <c r="L34" s="211">
        <v>0</v>
      </c>
      <c r="M34" s="211">
        <v>2</v>
      </c>
      <c r="N34" s="211">
        <v>8</v>
      </c>
      <c r="O34" s="211">
        <v>2</v>
      </c>
      <c r="P34" s="211">
        <v>0</v>
      </c>
      <c r="Q34" s="211">
        <v>3</v>
      </c>
      <c r="R34" s="211">
        <v>12</v>
      </c>
      <c r="S34" s="212">
        <v>2</v>
      </c>
    </row>
    <row r="35" spans="1:19">
      <c r="A35" s="191">
        <v>3</v>
      </c>
      <c r="B35" s="192" t="s">
        <v>289</v>
      </c>
      <c r="C35" s="205">
        <v>149</v>
      </c>
      <c r="D35" s="205">
        <v>101</v>
      </c>
      <c r="E35" s="205">
        <v>127</v>
      </c>
      <c r="F35" s="205">
        <v>145</v>
      </c>
      <c r="G35" s="205">
        <v>47</v>
      </c>
      <c r="H35" s="205">
        <v>34</v>
      </c>
      <c r="I35" s="205">
        <v>3</v>
      </c>
      <c r="J35" s="205">
        <v>0</v>
      </c>
      <c r="K35" s="205">
        <v>1</v>
      </c>
      <c r="L35" s="205">
        <v>1</v>
      </c>
      <c r="M35" s="205">
        <v>0</v>
      </c>
      <c r="N35" s="205">
        <v>9</v>
      </c>
      <c r="O35" s="205">
        <v>1</v>
      </c>
      <c r="P35" s="205">
        <v>0</v>
      </c>
      <c r="Q35" s="205">
        <v>0</v>
      </c>
      <c r="R35" s="205">
        <v>14</v>
      </c>
      <c r="S35" s="206">
        <v>0</v>
      </c>
    </row>
    <row r="36" spans="1:19">
      <c r="A36" s="191">
        <v>4</v>
      </c>
      <c r="B36" s="192" t="s">
        <v>35</v>
      </c>
      <c r="C36" s="205">
        <v>80</v>
      </c>
      <c r="D36" s="205">
        <v>55</v>
      </c>
      <c r="E36" s="205">
        <v>67</v>
      </c>
      <c r="F36" s="205">
        <v>40</v>
      </c>
      <c r="G36" s="205">
        <v>20</v>
      </c>
      <c r="H36" s="205">
        <v>16</v>
      </c>
      <c r="I36" s="205">
        <v>5</v>
      </c>
      <c r="J36" s="205">
        <v>0</v>
      </c>
      <c r="K36" s="205">
        <v>0</v>
      </c>
      <c r="L36" s="205">
        <v>0</v>
      </c>
      <c r="M36" s="205">
        <v>2</v>
      </c>
      <c r="N36" s="205">
        <v>2</v>
      </c>
      <c r="O36" s="205">
        <v>0</v>
      </c>
      <c r="P36" s="205">
        <v>0</v>
      </c>
      <c r="Q36" s="205">
        <v>0</v>
      </c>
      <c r="R36" s="205">
        <v>4</v>
      </c>
      <c r="S36" s="206">
        <v>0</v>
      </c>
    </row>
    <row r="37" spans="1:19">
      <c r="A37" s="560" t="s">
        <v>290</v>
      </c>
      <c r="B37" s="561"/>
      <c r="C37" s="203">
        <f t="shared" ref="C37:S37" si="6">SUM(C38:C54)</f>
        <v>3475</v>
      </c>
      <c r="D37" s="203">
        <f t="shared" si="6"/>
        <v>2328</v>
      </c>
      <c r="E37" s="203">
        <f t="shared" si="6"/>
        <v>3061</v>
      </c>
      <c r="F37" s="203">
        <f t="shared" si="6"/>
        <v>859</v>
      </c>
      <c r="G37" s="203">
        <f t="shared" si="6"/>
        <v>986</v>
      </c>
      <c r="H37" s="203">
        <f t="shared" si="6"/>
        <v>590</v>
      </c>
      <c r="I37" s="203">
        <f t="shared" si="6"/>
        <v>34</v>
      </c>
      <c r="J37" s="203">
        <f t="shared" si="6"/>
        <v>3</v>
      </c>
      <c r="K37" s="203">
        <f t="shared" si="6"/>
        <v>15</v>
      </c>
      <c r="L37" s="203">
        <f t="shared" si="6"/>
        <v>1</v>
      </c>
      <c r="M37" s="203">
        <f t="shared" si="6"/>
        <v>79</v>
      </c>
      <c r="N37" s="203">
        <f t="shared" si="6"/>
        <v>33</v>
      </c>
      <c r="O37" s="203">
        <f t="shared" si="6"/>
        <v>22</v>
      </c>
      <c r="P37" s="203">
        <f t="shared" si="6"/>
        <v>0</v>
      </c>
      <c r="Q37" s="203">
        <f t="shared" si="6"/>
        <v>65</v>
      </c>
      <c r="R37" s="203">
        <f t="shared" si="6"/>
        <v>137</v>
      </c>
      <c r="S37" s="204">
        <f t="shared" si="6"/>
        <v>6</v>
      </c>
    </row>
    <row r="38" spans="1:19">
      <c r="A38" s="191">
        <v>1</v>
      </c>
      <c r="B38" s="192" t="s">
        <v>36</v>
      </c>
      <c r="C38" s="205">
        <v>58</v>
      </c>
      <c r="D38" s="205">
        <v>38</v>
      </c>
      <c r="E38" s="205">
        <v>41</v>
      </c>
      <c r="F38" s="205">
        <v>34</v>
      </c>
      <c r="G38" s="205">
        <v>14</v>
      </c>
      <c r="H38" s="205">
        <v>20</v>
      </c>
      <c r="I38" s="205">
        <v>1</v>
      </c>
      <c r="J38" s="205">
        <v>0</v>
      </c>
      <c r="K38" s="205">
        <v>0</v>
      </c>
      <c r="L38" s="205">
        <v>0</v>
      </c>
      <c r="M38" s="205">
        <v>0</v>
      </c>
      <c r="N38" s="205">
        <v>1</v>
      </c>
      <c r="O38" s="205">
        <v>1</v>
      </c>
      <c r="P38" s="205">
        <v>0</v>
      </c>
      <c r="Q38" s="205">
        <v>0</v>
      </c>
      <c r="R38" s="205">
        <v>1</v>
      </c>
      <c r="S38" s="206">
        <v>0</v>
      </c>
    </row>
    <row r="39" spans="1:19">
      <c r="A39" s="191">
        <v>2</v>
      </c>
      <c r="B39" s="192" t="s">
        <v>37</v>
      </c>
      <c r="C39" s="205">
        <v>85</v>
      </c>
      <c r="D39" s="205">
        <v>51</v>
      </c>
      <c r="E39" s="205">
        <v>79</v>
      </c>
      <c r="F39" s="205">
        <v>34</v>
      </c>
      <c r="G39" s="205">
        <v>27</v>
      </c>
      <c r="H39" s="205">
        <v>9</v>
      </c>
      <c r="I39" s="205">
        <v>0</v>
      </c>
      <c r="J39" s="205">
        <v>1</v>
      </c>
      <c r="K39" s="205">
        <v>1</v>
      </c>
      <c r="L39" s="205">
        <v>0</v>
      </c>
      <c r="M39" s="205">
        <v>0</v>
      </c>
      <c r="N39" s="205">
        <v>2</v>
      </c>
      <c r="O39" s="205">
        <v>1</v>
      </c>
      <c r="P39" s="205">
        <v>0</v>
      </c>
      <c r="Q39" s="205">
        <v>18</v>
      </c>
      <c r="R39" s="205">
        <v>8</v>
      </c>
      <c r="S39" s="206">
        <v>0</v>
      </c>
    </row>
    <row r="40" spans="1:19">
      <c r="A40" s="191">
        <v>3</v>
      </c>
      <c r="B40" s="192" t="s">
        <v>38</v>
      </c>
      <c r="C40" s="205">
        <v>57</v>
      </c>
      <c r="D40" s="205">
        <v>37</v>
      </c>
      <c r="E40" s="205">
        <v>48</v>
      </c>
      <c r="F40" s="205">
        <v>30</v>
      </c>
      <c r="G40" s="205">
        <v>11</v>
      </c>
      <c r="H40" s="205">
        <v>14</v>
      </c>
      <c r="I40" s="205">
        <v>1</v>
      </c>
      <c r="J40" s="205">
        <v>0</v>
      </c>
      <c r="K40" s="205">
        <v>0</v>
      </c>
      <c r="L40" s="205">
        <v>0</v>
      </c>
      <c r="M40" s="205">
        <v>2</v>
      </c>
      <c r="N40" s="205">
        <v>3</v>
      </c>
      <c r="O40" s="205">
        <v>0</v>
      </c>
      <c r="P40" s="205">
        <v>0</v>
      </c>
      <c r="Q40" s="205">
        <v>10</v>
      </c>
      <c r="R40" s="205">
        <v>6</v>
      </c>
      <c r="S40" s="206">
        <v>0</v>
      </c>
    </row>
    <row r="41" spans="1:19">
      <c r="A41" s="191">
        <v>4</v>
      </c>
      <c r="B41" s="192" t="s">
        <v>39</v>
      </c>
      <c r="C41" s="205">
        <v>116</v>
      </c>
      <c r="D41" s="205">
        <v>84</v>
      </c>
      <c r="E41" s="205">
        <v>100</v>
      </c>
      <c r="F41" s="205">
        <v>41</v>
      </c>
      <c r="G41" s="205">
        <v>29</v>
      </c>
      <c r="H41" s="205">
        <v>18</v>
      </c>
      <c r="I41" s="205">
        <v>2</v>
      </c>
      <c r="J41" s="205">
        <v>0</v>
      </c>
      <c r="K41" s="205">
        <v>0</v>
      </c>
      <c r="L41" s="205">
        <v>0</v>
      </c>
      <c r="M41" s="205">
        <v>0</v>
      </c>
      <c r="N41" s="205">
        <v>1</v>
      </c>
      <c r="O41" s="205">
        <v>3</v>
      </c>
      <c r="P41" s="205">
        <v>0</v>
      </c>
      <c r="Q41" s="205">
        <v>7</v>
      </c>
      <c r="R41" s="205">
        <v>2</v>
      </c>
      <c r="S41" s="206">
        <v>1</v>
      </c>
    </row>
    <row r="42" spans="1:19">
      <c r="A42" s="191">
        <v>5</v>
      </c>
      <c r="B42" s="192" t="s">
        <v>70</v>
      </c>
      <c r="C42" s="205">
        <v>239</v>
      </c>
      <c r="D42" s="205">
        <v>164</v>
      </c>
      <c r="E42" s="205">
        <v>207</v>
      </c>
      <c r="F42" s="205">
        <v>120</v>
      </c>
      <c r="G42" s="205">
        <v>74</v>
      </c>
      <c r="H42" s="205">
        <v>43</v>
      </c>
      <c r="I42" s="205">
        <v>1</v>
      </c>
      <c r="J42" s="205">
        <v>0</v>
      </c>
      <c r="K42" s="205">
        <v>0</v>
      </c>
      <c r="L42" s="205">
        <v>0</v>
      </c>
      <c r="M42" s="205">
        <v>6</v>
      </c>
      <c r="N42" s="205">
        <v>1</v>
      </c>
      <c r="O42" s="205">
        <v>3</v>
      </c>
      <c r="P42" s="205">
        <v>0</v>
      </c>
      <c r="Q42" s="205">
        <v>0</v>
      </c>
      <c r="R42" s="205">
        <v>15</v>
      </c>
      <c r="S42" s="206">
        <v>1</v>
      </c>
    </row>
    <row r="43" spans="1:19">
      <c r="A43" s="191">
        <v>6</v>
      </c>
      <c r="B43" s="192" t="s">
        <v>40</v>
      </c>
      <c r="C43" s="205">
        <v>119</v>
      </c>
      <c r="D43" s="205">
        <v>78</v>
      </c>
      <c r="E43" s="205">
        <v>103</v>
      </c>
      <c r="F43" s="205">
        <v>54</v>
      </c>
      <c r="G43" s="205">
        <v>56</v>
      </c>
      <c r="H43" s="205">
        <v>22</v>
      </c>
      <c r="I43" s="205">
        <v>0</v>
      </c>
      <c r="J43" s="205">
        <v>0</v>
      </c>
      <c r="K43" s="205">
        <v>3</v>
      </c>
      <c r="L43" s="205">
        <v>0</v>
      </c>
      <c r="M43" s="205">
        <v>2</v>
      </c>
      <c r="N43" s="205">
        <v>1</v>
      </c>
      <c r="O43" s="205">
        <v>0</v>
      </c>
      <c r="P43" s="205">
        <v>0</v>
      </c>
      <c r="Q43" s="205">
        <v>0</v>
      </c>
      <c r="R43" s="205">
        <v>5</v>
      </c>
      <c r="S43" s="206">
        <v>0</v>
      </c>
    </row>
    <row r="44" spans="1:19">
      <c r="A44" s="191">
        <v>7</v>
      </c>
      <c r="B44" s="192" t="s">
        <v>41</v>
      </c>
      <c r="C44" s="205">
        <v>123</v>
      </c>
      <c r="D44" s="205">
        <v>98</v>
      </c>
      <c r="E44" s="205">
        <v>112</v>
      </c>
      <c r="F44" s="205">
        <v>33</v>
      </c>
      <c r="G44" s="205">
        <v>31</v>
      </c>
      <c r="H44" s="205">
        <v>14</v>
      </c>
      <c r="I44" s="205">
        <v>1</v>
      </c>
      <c r="J44" s="205">
        <v>1</v>
      </c>
      <c r="K44" s="205">
        <v>3</v>
      </c>
      <c r="L44" s="205">
        <v>0</v>
      </c>
      <c r="M44" s="205">
        <v>3</v>
      </c>
      <c r="N44" s="205">
        <v>2</v>
      </c>
      <c r="O44" s="205">
        <v>2</v>
      </c>
      <c r="P44" s="205">
        <v>0</v>
      </c>
      <c r="Q44" s="205">
        <v>5</v>
      </c>
      <c r="R44" s="205">
        <v>4</v>
      </c>
      <c r="S44" s="206">
        <v>0</v>
      </c>
    </row>
    <row r="45" spans="1:19">
      <c r="A45" s="191">
        <v>8</v>
      </c>
      <c r="B45" s="192" t="s">
        <v>42</v>
      </c>
      <c r="C45" s="205">
        <v>161</v>
      </c>
      <c r="D45" s="205">
        <v>116</v>
      </c>
      <c r="E45" s="205">
        <v>132</v>
      </c>
      <c r="F45" s="205">
        <v>82</v>
      </c>
      <c r="G45" s="205">
        <v>53</v>
      </c>
      <c r="H45" s="205">
        <v>32</v>
      </c>
      <c r="I45" s="205">
        <v>0</v>
      </c>
      <c r="J45" s="205">
        <v>0</v>
      </c>
      <c r="K45" s="205">
        <v>0</v>
      </c>
      <c r="L45" s="205">
        <v>0</v>
      </c>
      <c r="M45" s="205">
        <v>10</v>
      </c>
      <c r="N45" s="205">
        <v>5</v>
      </c>
      <c r="O45" s="205">
        <v>0</v>
      </c>
      <c r="P45" s="205">
        <v>0</v>
      </c>
      <c r="Q45" s="205">
        <v>0</v>
      </c>
      <c r="R45" s="205">
        <v>9</v>
      </c>
      <c r="S45" s="206">
        <v>0</v>
      </c>
    </row>
    <row r="46" spans="1:19">
      <c r="A46" s="191">
        <v>9</v>
      </c>
      <c r="B46" s="192" t="s">
        <v>43</v>
      </c>
      <c r="C46" s="205">
        <v>151</v>
      </c>
      <c r="D46" s="205">
        <v>112</v>
      </c>
      <c r="E46" s="205">
        <v>130</v>
      </c>
      <c r="F46" s="205">
        <v>44</v>
      </c>
      <c r="G46" s="205">
        <v>45</v>
      </c>
      <c r="H46" s="205">
        <v>28</v>
      </c>
      <c r="I46" s="205">
        <v>1</v>
      </c>
      <c r="J46" s="205">
        <v>0</v>
      </c>
      <c r="K46" s="205">
        <v>0</v>
      </c>
      <c r="L46" s="205">
        <v>0</v>
      </c>
      <c r="M46" s="205">
        <v>5</v>
      </c>
      <c r="N46" s="205">
        <v>2</v>
      </c>
      <c r="O46" s="205">
        <v>1</v>
      </c>
      <c r="P46" s="205">
        <v>0</v>
      </c>
      <c r="Q46" s="205">
        <v>0</v>
      </c>
      <c r="R46" s="205">
        <v>4</v>
      </c>
      <c r="S46" s="206">
        <v>0</v>
      </c>
    </row>
    <row r="47" spans="1:19">
      <c r="A47" s="191">
        <v>10</v>
      </c>
      <c r="B47" s="192" t="s">
        <v>44</v>
      </c>
      <c r="C47" s="205">
        <v>67</v>
      </c>
      <c r="D47" s="205">
        <v>44</v>
      </c>
      <c r="E47" s="205">
        <v>56</v>
      </c>
      <c r="F47" s="205">
        <v>32</v>
      </c>
      <c r="G47" s="205">
        <v>19</v>
      </c>
      <c r="H47" s="205">
        <v>17</v>
      </c>
      <c r="I47" s="205">
        <v>1</v>
      </c>
      <c r="J47" s="205">
        <v>0</v>
      </c>
      <c r="K47" s="205">
        <v>0</v>
      </c>
      <c r="L47" s="205">
        <v>0</v>
      </c>
      <c r="M47" s="205">
        <v>2</v>
      </c>
      <c r="N47" s="205">
        <v>3</v>
      </c>
      <c r="O47" s="205">
        <v>2</v>
      </c>
      <c r="P47" s="205">
        <v>0</v>
      </c>
      <c r="Q47" s="205">
        <v>4</v>
      </c>
      <c r="R47" s="205">
        <v>5</v>
      </c>
      <c r="S47" s="206">
        <v>0</v>
      </c>
    </row>
    <row r="48" spans="1:19">
      <c r="A48" s="191">
        <v>11</v>
      </c>
      <c r="B48" s="192" t="s">
        <v>45</v>
      </c>
      <c r="C48" s="205">
        <v>93</v>
      </c>
      <c r="D48" s="205">
        <v>66</v>
      </c>
      <c r="E48" s="205">
        <v>79</v>
      </c>
      <c r="F48" s="205">
        <v>47</v>
      </c>
      <c r="G48" s="205">
        <v>28</v>
      </c>
      <c r="H48" s="205">
        <v>19</v>
      </c>
      <c r="I48" s="205">
        <v>1</v>
      </c>
      <c r="J48" s="205">
        <v>0</v>
      </c>
      <c r="K48" s="205">
        <v>0</v>
      </c>
      <c r="L48" s="205">
        <v>0</v>
      </c>
      <c r="M48" s="205">
        <v>7</v>
      </c>
      <c r="N48" s="205">
        <v>0</v>
      </c>
      <c r="O48" s="205">
        <v>2</v>
      </c>
      <c r="P48" s="205">
        <v>0</v>
      </c>
      <c r="Q48" s="205">
        <v>1</v>
      </c>
      <c r="R48" s="205">
        <v>7</v>
      </c>
      <c r="S48" s="206">
        <v>0</v>
      </c>
    </row>
    <row r="49" spans="1:19" s="38" customFormat="1">
      <c r="A49" s="194">
        <v>12</v>
      </c>
      <c r="B49" s="195" t="s">
        <v>81</v>
      </c>
      <c r="C49" s="211">
        <v>1573</v>
      </c>
      <c r="D49" s="211">
        <v>1035</v>
      </c>
      <c r="E49" s="211">
        <v>1431</v>
      </c>
      <c r="F49" s="211">
        <v>0</v>
      </c>
      <c r="G49" s="211">
        <v>384</v>
      </c>
      <c r="H49" s="211">
        <v>237</v>
      </c>
      <c r="I49" s="211">
        <v>14</v>
      </c>
      <c r="J49" s="211">
        <v>0</v>
      </c>
      <c r="K49" s="211">
        <v>2</v>
      </c>
      <c r="L49" s="211">
        <v>1</v>
      </c>
      <c r="M49" s="211">
        <v>39</v>
      </c>
      <c r="N49" s="211">
        <v>5</v>
      </c>
      <c r="O49" s="211">
        <v>6</v>
      </c>
      <c r="P49" s="211">
        <v>0</v>
      </c>
      <c r="Q49" s="211">
        <v>0</v>
      </c>
      <c r="R49" s="211">
        <v>41</v>
      </c>
      <c r="S49" s="212">
        <v>0</v>
      </c>
    </row>
    <row r="50" spans="1:19">
      <c r="A50" s="191">
        <v>13</v>
      </c>
      <c r="B50" s="192" t="s">
        <v>46</v>
      </c>
      <c r="C50" s="205">
        <v>72</v>
      </c>
      <c r="D50" s="205">
        <v>45</v>
      </c>
      <c r="E50" s="205">
        <v>64</v>
      </c>
      <c r="F50" s="205">
        <v>56</v>
      </c>
      <c r="G50" s="205">
        <v>15</v>
      </c>
      <c r="H50" s="205">
        <v>10</v>
      </c>
      <c r="I50" s="205">
        <v>1</v>
      </c>
      <c r="J50" s="205">
        <v>0</v>
      </c>
      <c r="K50" s="205">
        <v>3</v>
      </c>
      <c r="L50" s="205">
        <v>0</v>
      </c>
      <c r="M50" s="205">
        <v>0</v>
      </c>
      <c r="N50" s="205">
        <v>2</v>
      </c>
      <c r="O50" s="205">
        <v>0</v>
      </c>
      <c r="P50" s="205">
        <v>0</v>
      </c>
      <c r="Q50" s="205">
        <v>0</v>
      </c>
      <c r="R50" s="205">
        <v>1</v>
      </c>
      <c r="S50" s="206">
        <v>0</v>
      </c>
    </row>
    <row r="51" spans="1:19">
      <c r="A51" s="191">
        <v>14</v>
      </c>
      <c r="B51" s="192" t="s">
        <v>47</v>
      </c>
      <c r="C51" s="205">
        <v>95</v>
      </c>
      <c r="D51" s="205">
        <v>55</v>
      </c>
      <c r="E51" s="205">
        <v>85</v>
      </c>
      <c r="F51" s="205">
        <v>59</v>
      </c>
      <c r="G51" s="205">
        <v>36</v>
      </c>
      <c r="H51" s="205">
        <v>15</v>
      </c>
      <c r="I51" s="205">
        <v>1</v>
      </c>
      <c r="J51" s="205">
        <v>1</v>
      </c>
      <c r="K51" s="205">
        <v>0</v>
      </c>
      <c r="L51" s="205">
        <v>0</v>
      </c>
      <c r="M51" s="205">
        <v>1</v>
      </c>
      <c r="N51" s="205">
        <v>0</v>
      </c>
      <c r="O51" s="205">
        <v>0</v>
      </c>
      <c r="P51" s="205">
        <v>0</v>
      </c>
      <c r="Q51" s="205">
        <v>3</v>
      </c>
      <c r="R51" s="205">
        <v>5</v>
      </c>
      <c r="S51" s="206">
        <v>3</v>
      </c>
    </row>
    <row r="52" spans="1:19">
      <c r="A52" s="191">
        <v>15</v>
      </c>
      <c r="B52" s="192" t="s">
        <v>48</v>
      </c>
      <c r="C52" s="205">
        <v>209</v>
      </c>
      <c r="D52" s="205">
        <v>130</v>
      </c>
      <c r="E52" s="205">
        <v>164</v>
      </c>
      <c r="F52" s="205">
        <v>81</v>
      </c>
      <c r="G52" s="205">
        <v>82</v>
      </c>
      <c r="H52" s="205">
        <v>50</v>
      </c>
      <c r="I52" s="205">
        <v>4</v>
      </c>
      <c r="J52" s="205">
        <v>0</v>
      </c>
      <c r="K52" s="205">
        <v>2</v>
      </c>
      <c r="L52" s="205">
        <v>0</v>
      </c>
      <c r="M52" s="205">
        <v>1</v>
      </c>
      <c r="N52" s="205">
        <v>2</v>
      </c>
      <c r="O52" s="205">
        <v>1</v>
      </c>
      <c r="P52" s="205">
        <v>0</v>
      </c>
      <c r="Q52" s="205">
        <v>0</v>
      </c>
      <c r="R52" s="205">
        <v>13</v>
      </c>
      <c r="S52" s="206">
        <v>0</v>
      </c>
    </row>
    <row r="53" spans="1:19">
      <c r="A53" s="191">
        <v>16</v>
      </c>
      <c r="B53" s="192" t="s">
        <v>49</v>
      </c>
      <c r="C53" s="205">
        <v>113</v>
      </c>
      <c r="D53" s="205">
        <v>73</v>
      </c>
      <c r="E53" s="205">
        <v>92</v>
      </c>
      <c r="F53" s="205">
        <v>74</v>
      </c>
      <c r="G53" s="205">
        <v>42</v>
      </c>
      <c r="H53" s="205">
        <v>29</v>
      </c>
      <c r="I53" s="205">
        <v>2</v>
      </c>
      <c r="J53" s="205">
        <v>0</v>
      </c>
      <c r="K53" s="205">
        <v>1</v>
      </c>
      <c r="L53" s="205">
        <v>0</v>
      </c>
      <c r="M53" s="205">
        <v>0</v>
      </c>
      <c r="N53" s="205">
        <v>1</v>
      </c>
      <c r="O53" s="205">
        <v>0</v>
      </c>
      <c r="P53" s="205">
        <v>0</v>
      </c>
      <c r="Q53" s="205">
        <v>16</v>
      </c>
      <c r="R53" s="205">
        <v>6</v>
      </c>
      <c r="S53" s="206">
        <v>1</v>
      </c>
    </row>
    <row r="54" spans="1:19" ht="13.5" thickBot="1">
      <c r="A54" s="196">
        <v>17</v>
      </c>
      <c r="B54" s="197" t="s">
        <v>50</v>
      </c>
      <c r="C54" s="207">
        <v>144</v>
      </c>
      <c r="D54" s="207">
        <v>102</v>
      </c>
      <c r="E54" s="207">
        <v>138</v>
      </c>
      <c r="F54" s="207">
        <v>38</v>
      </c>
      <c r="G54" s="207">
        <v>40</v>
      </c>
      <c r="H54" s="207">
        <v>13</v>
      </c>
      <c r="I54" s="207">
        <v>3</v>
      </c>
      <c r="J54" s="207">
        <v>0</v>
      </c>
      <c r="K54" s="207">
        <v>0</v>
      </c>
      <c r="L54" s="207">
        <v>0</v>
      </c>
      <c r="M54" s="207">
        <v>1</v>
      </c>
      <c r="N54" s="207">
        <v>2</v>
      </c>
      <c r="O54" s="207">
        <v>0</v>
      </c>
      <c r="P54" s="207">
        <v>0</v>
      </c>
      <c r="Q54" s="207">
        <v>1</v>
      </c>
      <c r="R54" s="207">
        <v>5</v>
      </c>
      <c r="S54" s="208">
        <v>0</v>
      </c>
    </row>
    <row r="55" spans="1:19" ht="13.5" thickTop="1"/>
  </sheetData>
  <mergeCells count="29">
    <mergeCell ref="A1:S1"/>
    <mergeCell ref="A2:S2"/>
    <mergeCell ref="A3:A5"/>
    <mergeCell ref="B3:B5"/>
    <mergeCell ref="C3:C5"/>
    <mergeCell ref="D3:S3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R4:R5"/>
    <mergeCell ref="A37:B37"/>
    <mergeCell ref="A6:B6"/>
    <mergeCell ref="A7:B7"/>
    <mergeCell ref="A12:B12"/>
    <mergeCell ref="A18:B18"/>
    <mergeCell ref="A23:B23"/>
    <mergeCell ref="A32:B32"/>
    <mergeCell ref="M4:M5"/>
    <mergeCell ref="N4:N5"/>
    <mergeCell ref="O4:O5"/>
    <mergeCell ref="P4:P5"/>
    <mergeCell ref="Q4:Q5"/>
  </mergeCells>
  <printOptions horizontalCentered="1" verticalCentered="1"/>
  <pageMargins left="0.59055118110236227" right="0.59055118110236227" top="0.78740157480314965" bottom="0.39370078740157483" header="0" footer="0"/>
  <pageSetup paperSize="9" scale="1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zoomScaleNormal="100" workbookViewId="0">
      <selection activeCell="P11" sqref="P11"/>
    </sheetView>
  </sheetViews>
  <sheetFormatPr defaultRowHeight="12.75"/>
  <cols>
    <col min="1" max="1" width="3" style="14" bestFit="1" customWidth="1"/>
    <col min="2" max="2" width="18.85546875" style="14" bestFit="1" customWidth="1"/>
    <col min="3" max="3" width="10.7109375" style="14" customWidth="1"/>
    <col min="4" max="4" width="6.140625" style="14" customWidth="1"/>
    <col min="5" max="5" width="7.5703125" style="14" customWidth="1"/>
    <col min="6" max="8" width="6.140625" style="14" customWidth="1"/>
    <col min="9" max="9" width="7.140625" style="14" customWidth="1"/>
    <col min="10" max="11" width="7.42578125" style="14" customWidth="1"/>
    <col min="12" max="13" width="6.140625" style="14" customWidth="1"/>
    <col min="14" max="14" width="7.140625" style="14" customWidth="1"/>
    <col min="15" max="15" width="6.7109375" style="14" customWidth="1"/>
    <col min="16" max="16" width="7.85546875" style="14" customWidth="1"/>
    <col min="17" max="17" width="6.140625" style="14" customWidth="1"/>
    <col min="18" max="18" width="6.85546875" style="14" customWidth="1"/>
    <col min="19" max="19" width="8" style="14" customWidth="1"/>
    <col min="20" max="16384" width="9.140625" style="14"/>
  </cols>
  <sheetData>
    <row r="1" spans="1:19" ht="15.75">
      <c r="A1" s="731" t="s">
        <v>291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</row>
    <row r="2" spans="1:19" ht="51.75" customHeight="1" thickBot="1">
      <c r="A2" s="743" t="s">
        <v>1923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</row>
    <row r="3" spans="1:19" ht="28.5" customHeight="1" thickTop="1">
      <c r="A3" s="744" t="s">
        <v>87</v>
      </c>
      <c r="B3" s="650" t="s">
        <v>88</v>
      </c>
      <c r="C3" s="745" t="s">
        <v>292</v>
      </c>
      <c r="D3" s="598" t="s">
        <v>293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747" t="s">
        <v>294</v>
      </c>
      <c r="R3" s="747"/>
      <c r="S3" s="748"/>
    </row>
    <row r="4" spans="1:19" ht="86.25" customHeight="1">
      <c r="A4" s="717"/>
      <c r="B4" s="593"/>
      <c r="C4" s="746"/>
      <c r="D4" s="221" t="s">
        <v>295</v>
      </c>
      <c r="E4" s="221" t="s">
        <v>296</v>
      </c>
      <c r="F4" s="221" t="s">
        <v>297</v>
      </c>
      <c r="G4" s="221" t="s">
        <v>298</v>
      </c>
      <c r="H4" s="221" t="s">
        <v>299</v>
      </c>
      <c r="I4" s="221" t="s">
        <v>300</v>
      </c>
      <c r="J4" s="221" t="s">
        <v>301</v>
      </c>
      <c r="K4" s="221" t="s">
        <v>302</v>
      </c>
      <c r="L4" s="221" t="s">
        <v>303</v>
      </c>
      <c r="M4" s="221" t="s">
        <v>304</v>
      </c>
      <c r="N4" s="221" t="s">
        <v>305</v>
      </c>
      <c r="O4" s="221" t="s">
        <v>306</v>
      </c>
      <c r="P4" s="221" t="s">
        <v>307</v>
      </c>
      <c r="Q4" s="222" t="s">
        <v>308</v>
      </c>
      <c r="R4" s="222" t="s">
        <v>309</v>
      </c>
      <c r="S4" s="186" t="s">
        <v>310</v>
      </c>
    </row>
    <row r="5" spans="1:19" ht="33" customHeight="1">
      <c r="A5" s="741" t="s">
        <v>311</v>
      </c>
      <c r="B5" s="742"/>
      <c r="C5" s="187">
        <f t="shared" ref="C5:S5" si="0">C6+C11+C17+C22+C31+C36</f>
        <v>7626</v>
      </c>
      <c r="D5" s="187">
        <f t="shared" si="0"/>
        <v>127</v>
      </c>
      <c r="E5" s="187">
        <f t="shared" si="0"/>
        <v>939</v>
      </c>
      <c r="F5" s="187">
        <f t="shared" si="0"/>
        <v>469</v>
      </c>
      <c r="G5" s="187">
        <f t="shared" si="0"/>
        <v>13</v>
      </c>
      <c r="H5" s="187">
        <f t="shared" si="0"/>
        <v>525</v>
      </c>
      <c r="I5" s="187">
        <f t="shared" si="0"/>
        <v>2269</v>
      </c>
      <c r="J5" s="187">
        <f t="shared" si="0"/>
        <v>307</v>
      </c>
      <c r="K5" s="187">
        <f t="shared" si="0"/>
        <v>677</v>
      </c>
      <c r="L5" s="187">
        <f t="shared" si="0"/>
        <v>123</v>
      </c>
      <c r="M5" s="187">
        <f t="shared" si="0"/>
        <v>188</v>
      </c>
      <c r="N5" s="187">
        <f t="shared" si="0"/>
        <v>772</v>
      </c>
      <c r="O5" s="187">
        <f t="shared" si="0"/>
        <v>1045</v>
      </c>
      <c r="P5" s="187">
        <f t="shared" si="0"/>
        <v>172</v>
      </c>
      <c r="Q5" s="187">
        <f t="shared" si="0"/>
        <v>163</v>
      </c>
      <c r="R5" s="187">
        <f t="shared" si="0"/>
        <v>2360</v>
      </c>
      <c r="S5" s="188">
        <f t="shared" si="0"/>
        <v>5103</v>
      </c>
    </row>
    <row r="6" spans="1:19">
      <c r="A6" s="739" t="s">
        <v>282</v>
      </c>
      <c r="B6" s="740"/>
      <c r="C6" s="189">
        <f>SUM(C7:C10)</f>
        <v>431</v>
      </c>
      <c r="D6" s="189">
        <f t="shared" ref="D6:S6" si="1">SUM(D7:D10)</f>
        <v>12</v>
      </c>
      <c r="E6" s="189">
        <f t="shared" si="1"/>
        <v>59</v>
      </c>
      <c r="F6" s="189">
        <f t="shared" si="1"/>
        <v>24</v>
      </c>
      <c r="G6" s="189">
        <f t="shared" si="1"/>
        <v>2</v>
      </c>
      <c r="H6" s="189">
        <f t="shared" si="1"/>
        <v>24</v>
      </c>
      <c r="I6" s="189">
        <f t="shared" si="1"/>
        <v>141</v>
      </c>
      <c r="J6" s="189">
        <f t="shared" si="1"/>
        <v>13</v>
      </c>
      <c r="K6" s="189">
        <f t="shared" si="1"/>
        <v>39</v>
      </c>
      <c r="L6" s="189">
        <f t="shared" si="1"/>
        <v>9</v>
      </c>
      <c r="M6" s="189">
        <f t="shared" si="1"/>
        <v>10</v>
      </c>
      <c r="N6" s="189">
        <f t="shared" si="1"/>
        <v>33</v>
      </c>
      <c r="O6" s="189">
        <f t="shared" si="1"/>
        <v>57</v>
      </c>
      <c r="P6" s="189">
        <f t="shared" si="1"/>
        <v>8</v>
      </c>
      <c r="Q6" s="189">
        <f t="shared" si="1"/>
        <v>14</v>
      </c>
      <c r="R6" s="189">
        <f t="shared" si="1"/>
        <v>102</v>
      </c>
      <c r="S6" s="190">
        <f t="shared" si="1"/>
        <v>315</v>
      </c>
    </row>
    <row r="7" spans="1:19">
      <c r="A7" s="191">
        <v>1</v>
      </c>
      <c r="B7" s="192" t="s">
        <v>14</v>
      </c>
      <c r="C7" s="193">
        <v>135</v>
      </c>
      <c r="D7" s="193">
        <v>0</v>
      </c>
      <c r="E7" s="193">
        <v>12</v>
      </c>
      <c r="F7" s="193">
        <v>6</v>
      </c>
      <c r="G7" s="193">
        <v>2</v>
      </c>
      <c r="H7" s="193">
        <v>8</v>
      </c>
      <c r="I7" s="193">
        <v>53</v>
      </c>
      <c r="J7" s="193">
        <v>1</v>
      </c>
      <c r="K7" s="193">
        <v>12</v>
      </c>
      <c r="L7" s="193">
        <v>6</v>
      </c>
      <c r="M7" s="193">
        <v>7</v>
      </c>
      <c r="N7" s="193">
        <v>4</v>
      </c>
      <c r="O7" s="193">
        <v>22</v>
      </c>
      <c r="P7" s="193">
        <v>2</v>
      </c>
      <c r="Q7" s="193">
        <v>6</v>
      </c>
      <c r="R7" s="193">
        <v>30</v>
      </c>
      <c r="S7" s="199">
        <v>99</v>
      </c>
    </row>
    <row r="8" spans="1:19">
      <c r="A8" s="191">
        <v>2</v>
      </c>
      <c r="B8" s="192" t="s">
        <v>15</v>
      </c>
      <c r="C8" s="193">
        <v>120</v>
      </c>
      <c r="D8" s="193">
        <v>4</v>
      </c>
      <c r="E8" s="193">
        <v>20</v>
      </c>
      <c r="F8" s="193">
        <v>4</v>
      </c>
      <c r="G8" s="193">
        <v>0</v>
      </c>
      <c r="H8" s="193">
        <v>2</v>
      </c>
      <c r="I8" s="193">
        <v>35</v>
      </c>
      <c r="J8" s="193">
        <v>8</v>
      </c>
      <c r="K8" s="193">
        <v>13</v>
      </c>
      <c r="L8" s="193">
        <v>1</v>
      </c>
      <c r="M8" s="193">
        <v>1</v>
      </c>
      <c r="N8" s="193">
        <v>10</v>
      </c>
      <c r="O8" s="193">
        <v>21</v>
      </c>
      <c r="P8" s="193">
        <v>1</v>
      </c>
      <c r="Q8" s="193">
        <v>4</v>
      </c>
      <c r="R8" s="193">
        <v>21</v>
      </c>
      <c r="S8" s="199">
        <v>95</v>
      </c>
    </row>
    <row r="9" spans="1:19">
      <c r="A9" s="191">
        <v>3</v>
      </c>
      <c r="B9" s="192" t="s">
        <v>17</v>
      </c>
      <c r="C9" s="193">
        <v>111</v>
      </c>
      <c r="D9" s="193">
        <v>6</v>
      </c>
      <c r="E9" s="193">
        <v>15</v>
      </c>
      <c r="F9" s="193">
        <v>6</v>
      </c>
      <c r="G9" s="193">
        <v>0</v>
      </c>
      <c r="H9" s="193">
        <v>9</v>
      </c>
      <c r="I9" s="193">
        <v>36</v>
      </c>
      <c r="J9" s="193">
        <v>3</v>
      </c>
      <c r="K9" s="193">
        <v>11</v>
      </c>
      <c r="L9" s="193">
        <v>1</v>
      </c>
      <c r="M9" s="193">
        <v>1</v>
      </c>
      <c r="N9" s="193">
        <v>14</v>
      </c>
      <c r="O9" s="193">
        <v>7</v>
      </c>
      <c r="P9" s="193">
        <v>2</v>
      </c>
      <c r="Q9" s="193">
        <v>1</v>
      </c>
      <c r="R9" s="193">
        <v>30</v>
      </c>
      <c r="S9" s="199">
        <v>80</v>
      </c>
    </row>
    <row r="10" spans="1:19">
      <c r="A10" s="191">
        <v>4</v>
      </c>
      <c r="B10" s="192" t="s">
        <v>63</v>
      </c>
      <c r="C10" s="193">
        <v>65</v>
      </c>
      <c r="D10" s="193">
        <v>2</v>
      </c>
      <c r="E10" s="193">
        <v>12</v>
      </c>
      <c r="F10" s="193">
        <v>8</v>
      </c>
      <c r="G10" s="193">
        <v>0</v>
      </c>
      <c r="H10" s="193">
        <v>5</v>
      </c>
      <c r="I10" s="193">
        <v>17</v>
      </c>
      <c r="J10" s="193">
        <v>1</v>
      </c>
      <c r="K10" s="193">
        <v>3</v>
      </c>
      <c r="L10" s="193">
        <v>1</v>
      </c>
      <c r="M10" s="193">
        <v>1</v>
      </c>
      <c r="N10" s="193">
        <v>5</v>
      </c>
      <c r="O10" s="193">
        <v>7</v>
      </c>
      <c r="P10" s="193">
        <v>3</v>
      </c>
      <c r="Q10" s="193">
        <v>3</v>
      </c>
      <c r="R10" s="193">
        <v>21</v>
      </c>
      <c r="S10" s="199">
        <v>41</v>
      </c>
    </row>
    <row r="11" spans="1:19">
      <c r="A11" s="739" t="s">
        <v>283</v>
      </c>
      <c r="B11" s="740"/>
      <c r="C11" s="189">
        <f>SUM(C12:C16)</f>
        <v>697</v>
      </c>
      <c r="D11" s="189">
        <f t="shared" ref="D11:S11" si="2">SUM(D12:D16)</f>
        <v>8</v>
      </c>
      <c r="E11" s="189">
        <f t="shared" si="2"/>
        <v>101</v>
      </c>
      <c r="F11" s="189">
        <f t="shared" si="2"/>
        <v>47</v>
      </c>
      <c r="G11" s="189">
        <f t="shared" si="2"/>
        <v>0</v>
      </c>
      <c r="H11" s="189">
        <f t="shared" si="2"/>
        <v>42</v>
      </c>
      <c r="I11" s="189">
        <f t="shared" si="2"/>
        <v>176</v>
      </c>
      <c r="J11" s="189">
        <f t="shared" si="2"/>
        <v>26</v>
      </c>
      <c r="K11" s="189">
        <f t="shared" si="2"/>
        <v>85</v>
      </c>
      <c r="L11" s="189">
        <f t="shared" si="2"/>
        <v>11</v>
      </c>
      <c r="M11" s="189">
        <f t="shared" si="2"/>
        <v>15</v>
      </c>
      <c r="N11" s="189">
        <f t="shared" si="2"/>
        <v>73</v>
      </c>
      <c r="O11" s="189">
        <f t="shared" si="2"/>
        <v>81</v>
      </c>
      <c r="P11" s="189">
        <f t="shared" si="2"/>
        <v>32</v>
      </c>
      <c r="Q11" s="189">
        <f t="shared" si="2"/>
        <v>21</v>
      </c>
      <c r="R11" s="189">
        <f t="shared" si="2"/>
        <v>195</v>
      </c>
      <c r="S11" s="190">
        <f t="shared" si="2"/>
        <v>481</v>
      </c>
    </row>
    <row r="12" spans="1:19">
      <c r="A12" s="191">
        <v>1</v>
      </c>
      <c r="B12" s="192" t="s">
        <v>19</v>
      </c>
      <c r="C12" s="193">
        <v>86</v>
      </c>
      <c r="D12" s="193">
        <v>2</v>
      </c>
      <c r="E12" s="193">
        <v>9</v>
      </c>
      <c r="F12" s="193">
        <v>8</v>
      </c>
      <c r="G12" s="193">
        <v>0</v>
      </c>
      <c r="H12" s="193">
        <v>4</v>
      </c>
      <c r="I12" s="193">
        <v>25</v>
      </c>
      <c r="J12" s="193">
        <v>2</v>
      </c>
      <c r="K12" s="193">
        <v>5</v>
      </c>
      <c r="L12" s="193">
        <v>2</v>
      </c>
      <c r="M12" s="193">
        <v>2</v>
      </c>
      <c r="N12" s="193">
        <v>7</v>
      </c>
      <c r="O12" s="193">
        <v>14</v>
      </c>
      <c r="P12" s="193">
        <v>6</v>
      </c>
      <c r="Q12" s="193">
        <v>1</v>
      </c>
      <c r="R12" s="193">
        <v>34</v>
      </c>
      <c r="S12" s="199">
        <v>51</v>
      </c>
    </row>
    <row r="13" spans="1:19" s="38" customFormat="1">
      <c r="A13" s="194">
        <v>2</v>
      </c>
      <c r="B13" s="195" t="s">
        <v>284</v>
      </c>
      <c r="C13" s="198">
        <v>164</v>
      </c>
      <c r="D13" s="198">
        <v>1</v>
      </c>
      <c r="E13" s="198">
        <v>31</v>
      </c>
      <c r="F13" s="198">
        <v>9</v>
      </c>
      <c r="G13" s="198">
        <v>0</v>
      </c>
      <c r="H13" s="198">
        <v>12</v>
      </c>
      <c r="I13" s="198">
        <v>37</v>
      </c>
      <c r="J13" s="198">
        <v>10</v>
      </c>
      <c r="K13" s="198">
        <v>15</v>
      </c>
      <c r="L13" s="198">
        <v>2</v>
      </c>
      <c r="M13" s="198">
        <v>2</v>
      </c>
      <c r="N13" s="198">
        <v>17</v>
      </c>
      <c r="O13" s="198">
        <v>14</v>
      </c>
      <c r="P13" s="198">
        <v>14</v>
      </c>
      <c r="Q13" s="198">
        <v>5</v>
      </c>
      <c r="R13" s="198">
        <v>30</v>
      </c>
      <c r="S13" s="200">
        <v>129</v>
      </c>
    </row>
    <row r="14" spans="1:19">
      <c r="A14" s="191">
        <v>3</v>
      </c>
      <c r="B14" s="192" t="s">
        <v>20</v>
      </c>
      <c r="C14" s="193">
        <v>132</v>
      </c>
      <c r="D14" s="193">
        <v>1</v>
      </c>
      <c r="E14" s="193">
        <v>21</v>
      </c>
      <c r="F14" s="193">
        <v>11</v>
      </c>
      <c r="G14" s="193">
        <v>0</v>
      </c>
      <c r="H14" s="193">
        <v>7</v>
      </c>
      <c r="I14" s="193">
        <v>32</v>
      </c>
      <c r="J14" s="193">
        <v>6</v>
      </c>
      <c r="K14" s="193">
        <v>18</v>
      </c>
      <c r="L14" s="193">
        <v>0</v>
      </c>
      <c r="M14" s="193">
        <v>2</v>
      </c>
      <c r="N14" s="193">
        <v>10</v>
      </c>
      <c r="O14" s="193">
        <v>13</v>
      </c>
      <c r="P14" s="193">
        <v>11</v>
      </c>
      <c r="Q14" s="193">
        <v>1</v>
      </c>
      <c r="R14" s="193">
        <v>15</v>
      </c>
      <c r="S14" s="199">
        <v>116</v>
      </c>
    </row>
    <row r="15" spans="1:19">
      <c r="A15" s="191">
        <v>4</v>
      </c>
      <c r="B15" s="192" t="s">
        <v>22</v>
      </c>
      <c r="C15" s="193">
        <v>201</v>
      </c>
      <c r="D15" s="193">
        <v>3</v>
      </c>
      <c r="E15" s="193">
        <v>20</v>
      </c>
      <c r="F15" s="193">
        <v>11</v>
      </c>
      <c r="G15" s="193">
        <v>0</v>
      </c>
      <c r="H15" s="193">
        <v>12</v>
      </c>
      <c r="I15" s="193">
        <v>49</v>
      </c>
      <c r="J15" s="193">
        <v>2</v>
      </c>
      <c r="K15" s="193">
        <v>37</v>
      </c>
      <c r="L15" s="193">
        <v>6</v>
      </c>
      <c r="M15" s="193">
        <v>7</v>
      </c>
      <c r="N15" s="193">
        <v>29</v>
      </c>
      <c r="O15" s="193">
        <v>25</v>
      </c>
      <c r="P15" s="193">
        <v>0</v>
      </c>
      <c r="Q15" s="193">
        <v>11</v>
      </c>
      <c r="R15" s="193">
        <v>89</v>
      </c>
      <c r="S15" s="199">
        <v>101</v>
      </c>
    </row>
    <row r="16" spans="1:19">
      <c r="A16" s="191">
        <v>5</v>
      </c>
      <c r="B16" s="192" t="s">
        <v>23</v>
      </c>
      <c r="C16" s="193">
        <v>114</v>
      </c>
      <c r="D16" s="193">
        <v>1</v>
      </c>
      <c r="E16" s="193">
        <v>20</v>
      </c>
      <c r="F16" s="193">
        <v>8</v>
      </c>
      <c r="G16" s="193">
        <v>0</v>
      </c>
      <c r="H16" s="193">
        <v>7</v>
      </c>
      <c r="I16" s="193">
        <v>33</v>
      </c>
      <c r="J16" s="193">
        <v>6</v>
      </c>
      <c r="K16" s="193">
        <v>10</v>
      </c>
      <c r="L16" s="193">
        <v>1</v>
      </c>
      <c r="M16" s="193">
        <v>2</v>
      </c>
      <c r="N16" s="193">
        <v>10</v>
      </c>
      <c r="O16" s="193">
        <v>15</v>
      </c>
      <c r="P16" s="193">
        <v>1</v>
      </c>
      <c r="Q16" s="193">
        <v>3</v>
      </c>
      <c r="R16" s="193">
        <v>27</v>
      </c>
      <c r="S16" s="199">
        <v>84</v>
      </c>
    </row>
    <row r="17" spans="1:19">
      <c r="A17" s="739" t="s">
        <v>285</v>
      </c>
      <c r="B17" s="740"/>
      <c r="C17" s="189">
        <f>SUM(C18:C21)</f>
        <v>747</v>
      </c>
      <c r="D17" s="189">
        <f t="shared" ref="D17:S17" si="3">SUM(D18:D21)</f>
        <v>25</v>
      </c>
      <c r="E17" s="189">
        <f t="shared" si="3"/>
        <v>66</v>
      </c>
      <c r="F17" s="189">
        <f t="shared" si="3"/>
        <v>50</v>
      </c>
      <c r="G17" s="189">
        <f t="shared" si="3"/>
        <v>1</v>
      </c>
      <c r="H17" s="189">
        <f t="shared" si="3"/>
        <v>64</v>
      </c>
      <c r="I17" s="189">
        <f t="shared" si="3"/>
        <v>227</v>
      </c>
      <c r="J17" s="189">
        <f t="shared" si="3"/>
        <v>29</v>
      </c>
      <c r="K17" s="189">
        <f t="shared" si="3"/>
        <v>88</v>
      </c>
      <c r="L17" s="189">
        <f t="shared" si="3"/>
        <v>21</v>
      </c>
      <c r="M17" s="189">
        <f t="shared" si="3"/>
        <v>14</v>
      </c>
      <c r="N17" s="189">
        <f t="shared" si="3"/>
        <v>70</v>
      </c>
      <c r="O17" s="189">
        <f t="shared" si="3"/>
        <v>82</v>
      </c>
      <c r="P17" s="189">
        <f t="shared" si="3"/>
        <v>10</v>
      </c>
      <c r="Q17" s="189">
        <f t="shared" si="3"/>
        <v>18</v>
      </c>
      <c r="R17" s="189">
        <f t="shared" si="3"/>
        <v>202</v>
      </c>
      <c r="S17" s="190">
        <f t="shared" si="3"/>
        <v>527</v>
      </c>
    </row>
    <row r="18" spans="1:19">
      <c r="A18" s="191">
        <v>1</v>
      </c>
      <c r="B18" s="192" t="s">
        <v>24</v>
      </c>
      <c r="C18" s="193">
        <v>116</v>
      </c>
      <c r="D18" s="193">
        <v>6</v>
      </c>
      <c r="E18" s="193">
        <v>15</v>
      </c>
      <c r="F18" s="193">
        <v>15</v>
      </c>
      <c r="G18" s="193">
        <v>0</v>
      </c>
      <c r="H18" s="193">
        <v>6</v>
      </c>
      <c r="I18" s="193">
        <v>34</v>
      </c>
      <c r="J18" s="193">
        <v>2</v>
      </c>
      <c r="K18" s="193">
        <v>14</v>
      </c>
      <c r="L18" s="193">
        <v>2</v>
      </c>
      <c r="M18" s="193">
        <v>3</v>
      </c>
      <c r="N18" s="193">
        <v>5</v>
      </c>
      <c r="O18" s="193">
        <v>14</v>
      </c>
      <c r="P18" s="193">
        <v>0</v>
      </c>
      <c r="Q18" s="193">
        <v>3</v>
      </c>
      <c r="R18" s="193">
        <v>42</v>
      </c>
      <c r="S18" s="199">
        <v>71</v>
      </c>
    </row>
    <row r="19" spans="1:19" s="38" customFormat="1">
      <c r="A19" s="194">
        <v>2</v>
      </c>
      <c r="B19" s="195" t="s">
        <v>286</v>
      </c>
      <c r="C19" s="198">
        <v>294</v>
      </c>
      <c r="D19" s="198">
        <v>8</v>
      </c>
      <c r="E19" s="198">
        <v>23</v>
      </c>
      <c r="F19" s="198">
        <v>17</v>
      </c>
      <c r="G19" s="198">
        <v>0</v>
      </c>
      <c r="H19" s="198">
        <v>29</v>
      </c>
      <c r="I19" s="198">
        <v>79</v>
      </c>
      <c r="J19" s="198">
        <v>12</v>
      </c>
      <c r="K19" s="198">
        <v>41</v>
      </c>
      <c r="L19" s="198">
        <v>5</v>
      </c>
      <c r="M19" s="198">
        <v>3</v>
      </c>
      <c r="N19" s="198">
        <v>37</v>
      </c>
      <c r="O19" s="198">
        <v>35</v>
      </c>
      <c r="P19" s="198">
        <v>5</v>
      </c>
      <c r="Q19" s="198">
        <v>5</v>
      </c>
      <c r="R19" s="198">
        <v>69</v>
      </c>
      <c r="S19" s="200">
        <v>220</v>
      </c>
    </row>
    <row r="20" spans="1:19">
      <c r="A20" s="191">
        <v>3</v>
      </c>
      <c r="B20" s="192" t="s">
        <v>25</v>
      </c>
      <c r="C20" s="193">
        <v>171</v>
      </c>
      <c r="D20" s="193">
        <v>8</v>
      </c>
      <c r="E20" s="193">
        <v>16</v>
      </c>
      <c r="F20" s="193">
        <v>11</v>
      </c>
      <c r="G20" s="193">
        <v>0</v>
      </c>
      <c r="H20" s="193">
        <v>13</v>
      </c>
      <c r="I20" s="193">
        <v>53</v>
      </c>
      <c r="J20" s="193">
        <v>11</v>
      </c>
      <c r="K20" s="193">
        <v>13</v>
      </c>
      <c r="L20" s="193">
        <v>6</v>
      </c>
      <c r="M20" s="193">
        <v>4</v>
      </c>
      <c r="N20" s="193">
        <v>19</v>
      </c>
      <c r="O20" s="193">
        <v>16</v>
      </c>
      <c r="P20" s="193">
        <v>1</v>
      </c>
      <c r="Q20" s="193">
        <v>6</v>
      </c>
      <c r="R20" s="193">
        <v>55</v>
      </c>
      <c r="S20" s="199">
        <v>110</v>
      </c>
    </row>
    <row r="21" spans="1:19">
      <c r="A21" s="191">
        <v>4</v>
      </c>
      <c r="B21" s="192" t="s">
        <v>27</v>
      </c>
      <c r="C21" s="193">
        <v>166</v>
      </c>
      <c r="D21" s="193">
        <v>3</v>
      </c>
      <c r="E21" s="193">
        <v>12</v>
      </c>
      <c r="F21" s="193">
        <v>7</v>
      </c>
      <c r="G21" s="193">
        <v>1</v>
      </c>
      <c r="H21" s="193">
        <v>16</v>
      </c>
      <c r="I21" s="193">
        <v>61</v>
      </c>
      <c r="J21" s="193">
        <v>4</v>
      </c>
      <c r="K21" s="193">
        <v>20</v>
      </c>
      <c r="L21" s="193">
        <v>8</v>
      </c>
      <c r="M21" s="193">
        <v>4</v>
      </c>
      <c r="N21" s="193">
        <v>9</v>
      </c>
      <c r="O21" s="193">
        <v>17</v>
      </c>
      <c r="P21" s="193">
        <v>4</v>
      </c>
      <c r="Q21" s="193">
        <v>4</v>
      </c>
      <c r="R21" s="193">
        <v>36</v>
      </c>
      <c r="S21" s="199">
        <v>126</v>
      </c>
    </row>
    <row r="22" spans="1:19">
      <c r="A22" s="739" t="s">
        <v>287</v>
      </c>
      <c r="B22" s="740"/>
      <c r="C22" s="189">
        <f>SUM(C23:C30)</f>
        <v>1809</v>
      </c>
      <c r="D22" s="189">
        <f t="shared" ref="D22:S22" si="4">SUM(D23:D30)</f>
        <v>31</v>
      </c>
      <c r="E22" s="189">
        <f t="shared" si="4"/>
        <v>178</v>
      </c>
      <c r="F22" s="189">
        <f t="shared" si="4"/>
        <v>118</v>
      </c>
      <c r="G22" s="189">
        <f t="shared" si="4"/>
        <v>1</v>
      </c>
      <c r="H22" s="189">
        <f t="shared" si="4"/>
        <v>147</v>
      </c>
      <c r="I22" s="189">
        <f t="shared" si="4"/>
        <v>566</v>
      </c>
      <c r="J22" s="189">
        <f t="shared" si="4"/>
        <v>67</v>
      </c>
      <c r="K22" s="189">
        <f t="shared" si="4"/>
        <v>150</v>
      </c>
      <c r="L22" s="189">
        <f t="shared" si="4"/>
        <v>22</v>
      </c>
      <c r="M22" s="189">
        <f t="shared" si="4"/>
        <v>34</v>
      </c>
      <c r="N22" s="189">
        <f t="shared" si="4"/>
        <v>164</v>
      </c>
      <c r="O22" s="189">
        <f t="shared" si="4"/>
        <v>316</v>
      </c>
      <c r="P22" s="189">
        <f t="shared" si="4"/>
        <v>15</v>
      </c>
      <c r="Q22" s="189">
        <f t="shared" si="4"/>
        <v>31</v>
      </c>
      <c r="R22" s="189">
        <f t="shared" si="4"/>
        <v>327</v>
      </c>
      <c r="S22" s="190">
        <f t="shared" si="4"/>
        <v>1451</v>
      </c>
    </row>
    <row r="23" spans="1:19">
      <c r="A23" s="191">
        <v>1</v>
      </c>
      <c r="B23" s="192" t="s">
        <v>28</v>
      </c>
      <c r="C23" s="193">
        <v>27</v>
      </c>
      <c r="D23" s="193">
        <v>0</v>
      </c>
      <c r="E23" s="193">
        <v>6</v>
      </c>
      <c r="F23" s="193">
        <v>1</v>
      </c>
      <c r="G23" s="193">
        <v>0</v>
      </c>
      <c r="H23" s="193">
        <v>0</v>
      </c>
      <c r="I23" s="193">
        <v>10</v>
      </c>
      <c r="J23" s="193">
        <v>2</v>
      </c>
      <c r="K23" s="193">
        <v>2</v>
      </c>
      <c r="L23" s="193">
        <v>1</v>
      </c>
      <c r="M23" s="193">
        <v>0</v>
      </c>
      <c r="N23" s="193">
        <v>3</v>
      </c>
      <c r="O23" s="193">
        <v>1</v>
      </c>
      <c r="P23" s="193">
        <v>1</v>
      </c>
      <c r="Q23" s="193">
        <v>0</v>
      </c>
      <c r="R23" s="193">
        <v>9</v>
      </c>
      <c r="S23" s="199">
        <v>18</v>
      </c>
    </row>
    <row r="24" spans="1:19">
      <c r="A24" s="191">
        <v>2</v>
      </c>
      <c r="B24" s="192" t="s">
        <v>29</v>
      </c>
      <c r="C24" s="193">
        <v>87</v>
      </c>
      <c r="D24" s="193">
        <v>0</v>
      </c>
      <c r="E24" s="193">
        <v>7</v>
      </c>
      <c r="F24" s="193">
        <v>6</v>
      </c>
      <c r="G24" s="193">
        <v>0</v>
      </c>
      <c r="H24" s="193">
        <v>10</v>
      </c>
      <c r="I24" s="193">
        <v>26</v>
      </c>
      <c r="J24" s="193">
        <v>2</v>
      </c>
      <c r="K24" s="193">
        <v>5</v>
      </c>
      <c r="L24" s="193">
        <v>6</v>
      </c>
      <c r="M24" s="193">
        <v>2</v>
      </c>
      <c r="N24" s="193">
        <v>16</v>
      </c>
      <c r="O24" s="193">
        <v>6</v>
      </c>
      <c r="P24" s="193">
        <v>1</v>
      </c>
      <c r="Q24" s="193">
        <v>0</v>
      </c>
      <c r="R24" s="193">
        <v>17</v>
      </c>
      <c r="S24" s="199">
        <v>70</v>
      </c>
    </row>
    <row r="25" spans="1:19">
      <c r="A25" s="191">
        <v>3</v>
      </c>
      <c r="B25" s="192" t="s">
        <v>30</v>
      </c>
      <c r="C25" s="193">
        <v>95</v>
      </c>
      <c r="D25" s="193">
        <v>2</v>
      </c>
      <c r="E25" s="193">
        <v>7</v>
      </c>
      <c r="F25" s="193">
        <v>6</v>
      </c>
      <c r="G25" s="193">
        <v>0</v>
      </c>
      <c r="H25" s="193">
        <v>5</v>
      </c>
      <c r="I25" s="193">
        <v>33</v>
      </c>
      <c r="J25" s="193">
        <v>2</v>
      </c>
      <c r="K25" s="193">
        <v>14</v>
      </c>
      <c r="L25" s="193">
        <v>0</v>
      </c>
      <c r="M25" s="193">
        <v>3</v>
      </c>
      <c r="N25" s="193">
        <v>7</v>
      </c>
      <c r="O25" s="193">
        <v>15</v>
      </c>
      <c r="P25" s="193">
        <v>1</v>
      </c>
      <c r="Q25" s="193">
        <v>3</v>
      </c>
      <c r="R25" s="193">
        <v>29</v>
      </c>
      <c r="S25" s="199">
        <v>63</v>
      </c>
    </row>
    <row r="26" spans="1:19">
      <c r="A26" s="191">
        <v>4</v>
      </c>
      <c r="B26" s="192" t="s">
        <v>113</v>
      </c>
      <c r="C26" s="193">
        <v>70</v>
      </c>
      <c r="D26" s="193">
        <v>1</v>
      </c>
      <c r="E26" s="193">
        <v>7</v>
      </c>
      <c r="F26" s="193">
        <v>6</v>
      </c>
      <c r="G26" s="193">
        <v>0</v>
      </c>
      <c r="H26" s="193">
        <v>7</v>
      </c>
      <c r="I26" s="193">
        <v>18</v>
      </c>
      <c r="J26" s="193">
        <v>3</v>
      </c>
      <c r="K26" s="193">
        <v>7</v>
      </c>
      <c r="L26" s="193">
        <v>0</v>
      </c>
      <c r="M26" s="193">
        <v>2</v>
      </c>
      <c r="N26" s="193">
        <v>13</v>
      </c>
      <c r="O26" s="193">
        <v>5</v>
      </c>
      <c r="P26" s="193">
        <v>1</v>
      </c>
      <c r="Q26" s="193">
        <v>0</v>
      </c>
      <c r="R26" s="193">
        <v>19</v>
      </c>
      <c r="S26" s="199">
        <v>51</v>
      </c>
    </row>
    <row r="27" spans="1:19" s="38" customFormat="1">
      <c r="A27" s="194">
        <v>5</v>
      </c>
      <c r="B27" s="195" t="s">
        <v>115</v>
      </c>
      <c r="C27" s="198">
        <v>991</v>
      </c>
      <c r="D27" s="198">
        <v>19</v>
      </c>
      <c r="E27" s="198">
        <v>102</v>
      </c>
      <c r="F27" s="198">
        <v>64</v>
      </c>
      <c r="G27" s="198">
        <v>1</v>
      </c>
      <c r="H27" s="198">
        <v>70</v>
      </c>
      <c r="I27" s="198">
        <v>334</v>
      </c>
      <c r="J27" s="198">
        <v>42</v>
      </c>
      <c r="K27" s="198">
        <v>77</v>
      </c>
      <c r="L27" s="198">
        <v>8</v>
      </c>
      <c r="M27" s="198">
        <v>18</v>
      </c>
      <c r="N27" s="198">
        <v>74</v>
      </c>
      <c r="O27" s="198">
        <v>176</v>
      </c>
      <c r="P27" s="198">
        <v>6</v>
      </c>
      <c r="Q27" s="198">
        <v>14</v>
      </c>
      <c r="R27" s="198">
        <v>143</v>
      </c>
      <c r="S27" s="200">
        <v>834</v>
      </c>
    </row>
    <row r="28" spans="1:19">
      <c r="A28" s="191">
        <v>6</v>
      </c>
      <c r="B28" s="192" t="s">
        <v>31</v>
      </c>
      <c r="C28" s="193">
        <v>357</v>
      </c>
      <c r="D28" s="193">
        <v>6</v>
      </c>
      <c r="E28" s="193">
        <v>31</v>
      </c>
      <c r="F28" s="193">
        <v>21</v>
      </c>
      <c r="G28" s="193">
        <v>0</v>
      </c>
      <c r="H28" s="193">
        <v>30</v>
      </c>
      <c r="I28" s="193">
        <v>105</v>
      </c>
      <c r="J28" s="193">
        <v>13</v>
      </c>
      <c r="K28" s="193">
        <v>32</v>
      </c>
      <c r="L28" s="193">
        <v>3</v>
      </c>
      <c r="M28" s="193">
        <v>5</v>
      </c>
      <c r="N28" s="193">
        <v>36</v>
      </c>
      <c r="O28" s="193">
        <v>72</v>
      </c>
      <c r="P28" s="193">
        <v>3</v>
      </c>
      <c r="Q28" s="193">
        <v>9</v>
      </c>
      <c r="R28" s="193">
        <v>71</v>
      </c>
      <c r="S28" s="199">
        <v>277</v>
      </c>
    </row>
    <row r="29" spans="1:19">
      <c r="A29" s="191">
        <v>7</v>
      </c>
      <c r="B29" s="192" t="s">
        <v>32</v>
      </c>
      <c r="C29" s="193">
        <v>139</v>
      </c>
      <c r="D29" s="193">
        <v>1</v>
      </c>
      <c r="E29" s="193">
        <v>12</v>
      </c>
      <c r="F29" s="193">
        <v>12</v>
      </c>
      <c r="G29" s="193">
        <v>0</v>
      </c>
      <c r="H29" s="193">
        <v>18</v>
      </c>
      <c r="I29" s="193">
        <v>31</v>
      </c>
      <c r="J29" s="193">
        <v>1</v>
      </c>
      <c r="K29" s="193">
        <v>10</v>
      </c>
      <c r="L29" s="193">
        <v>3</v>
      </c>
      <c r="M29" s="193">
        <v>3</v>
      </c>
      <c r="N29" s="193">
        <v>10</v>
      </c>
      <c r="O29" s="193">
        <v>36</v>
      </c>
      <c r="P29" s="193">
        <v>2</v>
      </c>
      <c r="Q29" s="193">
        <v>2</v>
      </c>
      <c r="R29" s="193">
        <v>25</v>
      </c>
      <c r="S29" s="199">
        <v>112</v>
      </c>
    </row>
    <row r="30" spans="1:19">
      <c r="A30" s="191">
        <v>8</v>
      </c>
      <c r="B30" s="192" t="s">
        <v>33</v>
      </c>
      <c r="C30" s="193">
        <v>43</v>
      </c>
      <c r="D30" s="193">
        <v>2</v>
      </c>
      <c r="E30" s="193">
        <v>6</v>
      </c>
      <c r="F30" s="193">
        <v>2</v>
      </c>
      <c r="G30" s="193">
        <v>0</v>
      </c>
      <c r="H30" s="193">
        <v>7</v>
      </c>
      <c r="I30" s="193">
        <v>9</v>
      </c>
      <c r="J30" s="193">
        <v>2</v>
      </c>
      <c r="K30" s="193">
        <v>3</v>
      </c>
      <c r="L30" s="193">
        <v>1</v>
      </c>
      <c r="M30" s="193">
        <v>1</v>
      </c>
      <c r="N30" s="193">
        <v>5</v>
      </c>
      <c r="O30" s="193">
        <v>5</v>
      </c>
      <c r="P30" s="193">
        <v>0</v>
      </c>
      <c r="Q30" s="193">
        <v>3</v>
      </c>
      <c r="R30" s="193">
        <v>14</v>
      </c>
      <c r="S30" s="199">
        <v>26</v>
      </c>
    </row>
    <row r="31" spans="1:19">
      <c r="A31" s="739" t="s">
        <v>288</v>
      </c>
      <c r="B31" s="740"/>
      <c r="C31" s="189">
        <f>SUM(C32:C35)</f>
        <v>467</v>
      </c>
      <c r="D31" s="189">
        <f t="shared" ref="D31:S31" si="5">SUM(D32:D35)</f>
        <v>2</v>
      </c>
      <c r="E31" s="189">
        <f t="shared" si="5"/>
        <v>96</v>
      </c>
      <c r="F31" s="189">
        <f t="shared" si="5"/>
        <v>23</v>
      </c>
      <c r="G31" s="189">
        <f t="shared" si="5"/>
        <v>0</v>
      </c>
      <c r="H31" s="189">
        <f t="shared" si="5"/>
        <v>27</v>
      </c>
      <c r="I31" s="189">
        <f t="shared" si="5"/>
        <v>144</v>
      </c>
      <c r="J31" s="189">
        <f t="shared" si="5"/>
        <v>24</v>
      </c>
      <c r="K31" s="189">
        <f t="shared" si="5"/>
        <v>27</v>
      </c>
      <c r="L31" s="189">
        <f t="shared" si="5"/>
        <v>8</v>
      </c>
      <c r="M31" s="189">
        <f t="shared" si="5"/>
        <v>9</v>
      </c>
      <c r="N31" s="189">
        <f t="shared" si="5"/>
        <v>45</v>
      </c>
      <c r="O31" s="189">
        <f t="shared" si="5"/>
        <v>57</v>
      </c>
      <c r="P31" s="189">
        <f t="shared" si="5"/>
        <v>5</v>
      </c>
      <c r="Q31" s="189">
        <f t="shared" si="5"/>
        <v>3</v>
      </c>
      <c r="R31" s="189">
        <f t="shared" si="5"/>
        <v>118</v>
      </c>
      <c r="S31" s="190">
        <f t="shared" si="5"/>
        <v>346</v>
      </c>
    </row>
    <row r="32" spans="1:19">
      <c r="A32" s="191">
        <v>1</v>
      </c>
      <c r="B32" s="192" t="s">
        <v>121</v>
      </c>
      <c r="C32" s="193">
        <v>50</v>
      </c>
      <c r="D32" s="193">
        <v>0</v>
      </c>
      <c r="E32" s="193">
        <v>9</v>
      </c>
      <c r="F32" s="193">
        <v>4</v>
      </c>
      <c r="G32" s="193">
        <v>0</v>
      </c>
      <c r="H32" s="193">
        <v>2</v>
      </c>
      <c r="I32" s="193">
        <v>12</v>
      </c>
      <c r="J32" s="193">
        <v>4</v>
      </c>
      <c r="K32" s="193">
        <v>4</v>
      </c>
      <c r="L32" s="193">
        <v>1</v>
      </c>
      <c r="M32" s="193">
        <v>2</v>
      </c>
      <c r="N32" s="193">
        <v>4</v>
      </c>
      <c r="O32" s="193">
        <v>7</v>
      </c>
      <c r="P32" s="193">
        <v>1</v>
      </c>
      <c r="Q32" s="193">
        <v>0</v>
      </c>
      <c r="R32" s="193">
        <v>16</v>
      </c>
      <c r="S32" s="199">
        <v>34</v>
      </c>
    </row>
    <row r="33" spans="1:19" s="38" customFormat="1">
      <c r="A33" s="194">
        <v>2</v>
      </c>
      <c r="B33" s="195" t="s">
        <v>123</v>
      </c>
      <c r="C33" s="198">
        <v>188</v>
      </c>
      <c r="D33" s="198">
        <v>0</v>
      </c>
      <c r="E33" s="198">
        <v>39</v>
      </c>
      <c r="F33" s="198">
        <v>6</v>
      </c>
      <c r="G33" s="198">
        <v>0</v>
      </c>
      <c r="H33" s="198">
        <v>9</v>
      </c>
      <c r="I33" s="198">
        <v>71</v>
      </c>
      <c r="J33" s="198">
        <v>8</v>
      </c>
      <c r="K33" s="198">
        <v>10</v>
      </c>
      <c r="L33" s="198">
        <v>2</v>
      </c>
      <c r="M33" s="198">
        <v>4</v>
      </c>
      <c r="N33" s="198">
        <v>19</v>
      </c>
      <c r="O33" s="198">
        <v>20</v>
      </c>
      <c r="P33" s="198">
        <v>0</v>
      </c>
      <c r="Q33" s="198">
        <v>1</v>
      </c>
      <c r="R33" s="198">
        <v>46</v>
      </c>
      <c r="S33" s="200">
        <v>141</v>
      </c>
    </row>
    <row r="34" spans="1:19">
      <c r="A34" s="191">
        <v>3</v>
      </c>
      <c r="B34" s="192" t="s">
        <v>289</v>
      </c>
      <c r="C34" s="193">
        <v>149</v>
      </c>
      <c r="D34" s="193">
        <v>1</v>
      </c>
      <c r="E34" s="193">
        <v>32</v>
      </c>
      <c r="F34" s="193">
        <v>9</v>
      </c>
      <c r="G34" s="193">
        <v>0</v>
      </c>
      <c r="H34" s="193">
        <v>16</v>
      </c>
      <c r="I34" s="193">
        <v>36</v>
      </c>
      <c r="J34" s="193">
        <v>9</v>
      </c>
      <c r="K34" s="193">
        <v>9</v>
      </c>
      <c r="L34" s="193">
        <v>2</v>
      </c>
      <c r="M34" s="193">
        <v>3</v>
      </c>
      <c r="N34" s="193">
        <v>15</v>
      </c>
      <c r="O34" s="193">
        <v>17</v>
      </c>
      <c r="P34" s="193">
        <v>0</v>
      </c>
      <c r="Q34" s="193">
        <v>1</v>
      </c>
      <c r="R34" s="193">
        <v>30</v>
      </c>
      <c r="S34" s="199">
        <v>118</v>
      </c>
    </row>
    <row r="35" spans="1:19">
      <c r="A35" s="191">
        <v>4</v>
      </c>
      <c r="B35" s="192" t="s">
        <v>35</v>
      </c>
      <c r="C35" s="193">
        <v>80</v>
      </c>
      <c r="D35" s="193">
        <v>1</v>
      </c>
      <c r="E35" s="193">
        <v>16</v>
      </c>
      <c r="F35" s="193">
        <v>4</v>
      </c>
      <c r="G35" s="193">
        <v>0</v>
      </c>
      <c r="H35" s="193">
        <v>0</v>
      </c>
      <c r="I35" s="193">
        <v>25</v>
      </c>
      <c r="J35" s="193">
        <v>3</v>
      </c>
      <c r="K35" s="193">
        <v>4</v>
      </c>
      <c r="L35" s="193">
        <v>3</v>
      </c>
      <c r="M35" s="193">
        <v>0</v>
      </c>
      <c r="N35" s="193">
        <v>7</v>
      </c>
      <c r="O35" s="193">
        <v>13</v>
      </c>
      <c r="P35" s="193">
        <v>4</v>
      </c>
      <c r="Q35" s="193">
        <v>1</v>
      </c>
      <c r="R35" s="193">
        <v>26</v>
      </c>
      <c r="S35" s="199">
        <v>53</v>
      </c>
    </row>
    <row r="36" spans="1:19">
      <c r="A36" s="739" t="s">
        <v>290</v>
      </c>
      <c r="B36" s="740"/>
      <c r="C36" s="189">
        <f>SUM(C37:C53)</f>
        <v>3475</v>
      </c>
      <c r="D36" s="189">
        <f t="shared" ref="D36:S36" si="6">SUM(D37:D53)</f>
        <v>49</v>
      </c>
      <c r="E36" s="189">
        <f t="shared" si="6"/>
        <v>439</v>
      </c>
      <c r="F36" s="189">
        <f t="shared" si="6"/>
        <v>207</v>
      </c>
      <c r="G36" s="189">
        <f t="shared" si="6"/>
        <v>9</v>
      </c>
      <c r="H36" s="189">
        <f t="shared" si="6"/>
        <v>221</v>
      </c>
      <c r="I36" s="189">
        <f t="shared" si="6"/>
        <v>1015</v>
      </c>
      <c r="J36" s="189">
        <f t="shared" si="6"/>
        <v>148</v>
      </c>
      <c r="K36" s="189">
        <f t="shared" si="6"/>
        <v>288</v>
      </c>
      <c r="L36" s="189">
        <f t="shared" si="6"/>
        <v>52</v>
      </c>
      <c r="M36" s="189">
        <f t="shared" si="6"/>
        <v>106</v>
      </c>
      <c r="N36" s="189">
        <f t="shared" si="6"/>
        <v>387</v>
      </c>
      <c r="O36" s="189">
        <f t="shared" si="6"/>
        <v>452</v>
      </c>
      <c r="P36" s="189">
        <f t="shared" si="6"/>
        <v>102</v>
      </c>
      <c r="Q36" s="189">
        <f t="shared" si="6"/>
        <v>76</v>
      </c>
      <c r="R36" s="189">
        <f t="shared" si="6"/>
        <v>1416</v>
      </c>
      <c r="S36" s="190">
        <f t="shared" si="6"/>
        <v>1983</v>
      </c>
    </row>
    <row r="37" spans="1:19">
      <c r="A37" s="191">
        <v>1</v>
      </c>
      <c r="B37" s="192" t="s">
        <v>36</v>
      </c>
      <c r="C37" s="193">
        <v>58</v>
      </c>
      <c r="D37" s="193">
        <v>1</v>
      </c>
      <c r="E37" s="193">
        <v>3</v>
      </c>
      <c r="F37" s="193">
        <v>0</v>
      </c>
      <c r="G37" s="193">
        <v>0</v>
      </c>
      <c r="H37" s="193">
        <v>1</v>
      </c>
      <c r="I37" s="193">
        <v>19</v>
      </c>
      <c r="J37" s="193">
        <v>6</v>
      </c>
      <c r="K37" s="193">
        <v>4</v>
      </c>
      <c r="L37" s="193">
        <v>0</v>
      </c>
      <c r="M37" s="193">
        <v>1</v>
      </c>
      <c r="N37" s="193">
        <v>4</v>
      </c>
      <c r="O37" s="193">
        <v>13</v>
      </c>
      <c r="P37" s="193">
        <v>6</v>
      </c>
      <c r="Q37" s="193">
        <v>0</v>
      </c>
      <c r="R37" s="193">
        <v>30</v>
      </c>
      <c r="S37" s="199">
        <v>28</v>
      </c>
    </row>
    <row r="38" spans="1:19">
      <c r="A38" s="191">
        <v>2</v>
      </c>
      <c r="B38" s="192" t="s">
        <v>37</v>
      </c>
      <c r="C38" s="193">
        <v>85</v>
      </c>
      <c r="D38" s="193">
        <v>4</v>
      </c>
      <c r="E38" s="193">
        <v>13</v>
      </c>
      <c r="F38" s="193">
        <v>10</v>
      </c>
      <c r="G38" s="193">
        <v>1</v>
      </c>
      <c r="H38" s="193">
        <v>3</v>
      </c>
      <c r="I38" s="193">
        <v>13</v>
      </c>
      <c r="J38" s="193">
        <v>4</v>
      </c>
      <c r="K38" s="193">
        <v>7</v>
      </c>
      <c r="L38" s="193">
        <v>1</v>
      </c>
      <c r="M38" s="193">
        <v>1</v>
      </c>
      <c r="N38" s="193">
        <v>19</v>
      </c>
      <c r="O38" s="193">
        <v>9</v>
      </c>
      <c r="P38" s="193">
        <v>0</v>
      </c>
      <c r="Q38" s="193">
        <v>1</v>
      </c>
      <c r="R38" s="193">
        <v>31</v>
      </c>
      <c r="S38" s="199">
        <v>53</v>
      </c>
    </row>
    <row r="39" spans="1:19">
      <c r="A39" s="191">
        <v>3</v>
      </c>
      <c r="B39" s="192" t="s">
        <v>38</v>
      </c>
      <c r="C39" s="193">
        <v>57</v>
      </c>
      <c r="D39" s="193">
        <v>2</v>
      </c>
      <c r="E39" s="193">
        <v>9</v>
      </c>
      <c r="F39" s="193">
        <v>4</v>
      </c>
      <c r="G39" s="193">
        <v>0</v>
      </c>
      <c r="H39" s="193">
        <v>1</v>
      </c>
      <c r="I39" s="193">
        <v>14</v>
      </c>
      <c r="J39" s="193">
        <v>3</v>
      </c>
      <c r="K39" s="193">
        <v>6</v>
      </c>
      <c r="L39" s="193">
        <v>1</v>
      </c>
      <c r="M39" s="193">
        <v>0</v>
      </c>
      <c r="N39" s="193">
        <v>7</v>
      </c>
      <c r="O39" s="193">
        <v>7</v>
      </c>
      <c r="P39" s="193">
        <v>3</v>
      </c>
      <c r="Q39" s="193">
        <v>0</v>
      </c>
      <c r="R39" s="193">
        <v>18</v>
      </c>
      <c r="S39" s="199">
        <v>39</v>
      </c>
    </row>
    <row r="40" spans="1:19">
      <c r="A40" s="191">
        <v>4</v>
      </c>
      <c r="B40" s="192" t="s">
        <v>39</v>
      </c>
      <c r="C40" s="193">
        <v>116</v>
      </c>
      <c r="D40" s="193">
        <v>1</v>
      </c>
      <c r="E40" s="193">
        <v>13</v>
      </c>
      <c r="F40" s="193">
        <v>8</v>
      </c>
      <c r="G40" s="193">
        <v>1</v>
      </c>
      <c r="H40" s="193">
        <v>3</v>
      </c>
      <c r="I40" s="193">
        <v>31</v>
      </c>
      <c r="J40" s="193">
        <v>4</v>
      </c>
      <c r="K40" s="193">
        <v>8</v>
      </c>
      <c r="L40" s="193">
        <v>3</v>
      </c>
      <c r="M40" s="193">
        <v>6</v>
      </c>
      <c r="N40" s="193">
        <v>17</v>
      </c>
      <c r="O40" s="193">
        <v>19</v>
      </c>
      <c r="P40" s="193">
        <v>2</v>
      </c>
      <c r="Q40" s="193">
        <v>2</v>
      </c>
      <c r="R40" s="193">
        <v>45</v>
      </c>
      <c r="S40" s="199">
        <v>69</v>
      </c>
    </row>
    <row r="41" spans="1:19">
      <c r="A41" s="191">
        <v>5</v>
      </c>
      <c r="B41" s="192" t="s">
        <v>70</v>
      </c>
      <c r="C41" s="193">
        <v>239</v>
      </c>
      <c r="D41" s="193">
        <v>4</v>
      </c>
      <c r="E41" s="193">
        <v>24</v>
      </c>
      <c r="F41" s="193">
        <v>9</v>
      </c>
      <c r="G41" s="193">
        <v>0</v>
      </c>
      <c r="H41" s="193">
        <v>13</v>
      </c>
      <c r="I41" s="193">
        <v>99</v>
      </c>
      <c r="J41" s="193">
        <v>13</v>
      </c>
      <c r="K41" s="193">
        <v>23</v>
      </c>
      <c r="L41" s="193">
        <v>2</v>
      </c>
      <c r="M41" s="193">
        <v>2</v>
      </c>
      <c r="N41" s="193">
        <v>14</v>
      </c>
      <c r="O41" s="193">
        <v>27</v>
      </c>
      <c r="P41" s="193">
        <v>9</v>
      </c>
      <c r="Q41" s="193">
        <v>3</v>
      </c>
      <c r="R41" s="193">
        <v>56</v>
      </c>
      <c r="S41" s="199">
        <v>180</v>
      </c>
    </row>
    <row r="42" spans="1:19">
      <c r="A42" s="191">
        <v>6</v>
      </c>
      <c r="B42" s="192" t="s">
        <v>40</v>
      </c>
      <c r="C42" s="193">
        <v>119</v>
      </c>
      <c r="D42" s="193">
        <v>1</v>
      </c>
      <c r="E42" s="193">
        <v>22</v>
      </c>
      <c r="F42" s="193">
        <v>9</v>
      </c>
      <c r="G42" s="193">
        <v>0</v>
      </c>
      <c r="H42" s="193">
        <v>5</v>
      </c>
      <c r="I42" s="193">
        <v>27</v>
      </c>
      <c r="J42" s="193">
        <v>5</v>
      </c>
      <c r="K42" s="193">
        <v>12</v>
      </c>
      <c r="L42" s="193">
        <v>2</v>
      </c>
      <c r="M42" s="193">
        <v>1</v>
      </c>
      <c r="N42" s="193">
        <v>17</v>
      </c>
      <c r="O42" s="193">
        <v>17</v>
      </c>
      <c r="P42" s="193">
        <v>1</v>
      </c>
      <c r="Q42" s="193">
        <v>6</v>
      </c>
      <c r="R42" s="193">
        <v>48</v>
      </c>
      <c r="S42" s="199">
        <v>65</v>
      </c>
    </row>
    <row r="43" spans="1:19">
      <c r="A43" s="191">
        <v>7</v>
      </c>
      <c r="B43" s="192" t="s">
        <v>41</v>
      </c>
      <c r="C43" s="193">
        <v>123</v>
      </c>
      <c r="D43" s="193">
        <v>1</v>
      </c>
      <c r="E43" s="193">
        <v>11</v>
      </c>
      <c r="F43" s="193">
        <v>12</v>
      </c>
      <c r="G43" s="193">
        <v>0</v>
      </c>
      <c r="H43" s="193">
        <v>7</v>
      </c>
      <c r="I43" s="193">
        <v>37</v>
      </c>
      <c r="J43" s="193">
        <v>3</v>
      </c>
      <c r="K43" s="193">
        <v>15</v>
      </c>
      <c r="L43" s="193">
        <v>1</v>
      </c>
      <c r="M43" s="193">
        <v>3</v>
      </c>
      <c r="N43" s="193">
        <v>15</v>
      </c>
      <c r="O43" s="193">
        <v>14</v>
      </c>
      <c r="P43" s="193">
        <v>4</v>
      </c>
      <c r="Q43" s="193">
        <v>1</v>
      </c>
      <c r="R43" s="193">
        <v>35</v>
      </c>
      <c r="S43" s="199">
        <v>87</v>
      </c>
    </row>
    <row r="44" spans="1:19">
      <c r="A44" s="191">
        <v>8</v>
      </c>
      <c r="B44" s="192" t="s">
        <v>42</v>
      </c>
      <c r="C44" s="193">
        <v>161</v>
      </c>
      <c r="D44" s="193">
        <v>0</v>
      </c>
      <c r="E44" s="193">
        <v>19</v>
      </c>
      <c r="F44" s="193">
        <v>10</v>
      </c>
      <c r="G44" s="193">
        <v>2</v>
      </c>
      <c r="H44" s="193">
        <v>12</v>
      </c>
      <c r="I44" s="193">
        <v>48</v>
      </c>
      <c r="J44" s="193">
        <v>5</v>
      </c>
      <c r="K44" s="193">
        <v>8</v>
      </c>
      <c r="L44" s="193">
        <v>2</v>
      </c>
      <c r="M44" s="193">
        <v>5</v>
      </c>
      <c r="N44" s="193">
        <v>14</v>
      </c>
      <c r="O44" s="193">
        <v>13</v>
      </c>
      <c r="P44" s="193">
        <v>23</v>
      </c>
      <c r="Q44" s="193">
        <v>4</v>
      </c>
      <c r="R44" s="193">
        <v>52</v>
      </c>
      <c r="S44" s="199">
        <v>105</v>
      </c>
    </row>
    <row r="45" spans="1:19">
      <c r="A45" s="191">
        <v>9</v>
      </c>
      <c r="B45" s="192" t="s">
        <v>43</v>
      </c>
      <c r="C45" s="193">
        <v>151</v>
      </c>
      <c r="D45" s="193">
        <v>0</v>
      </c>
      <c r="E45" s="193">
        <v>16</v>
      </c>
      <c r="F45" s="193">
        <v>7</v>
      </c>
      <c r="G45" s="193">
        <v>0</v>
      </c>
      <c r="H45" s="193">
        <v>13</v>
      </c>
      <c r="I45" s="193">
        <v>35</v>
      </c>
      <c r="J45" s="193">
        <v>2</v>
      </c>
      <c r="K45" s="193">
        <v>14</v>
      </c>
      <c r="L45" s="193">
        <v>3</v>
      </c>
      <c r="M45" s="193">
        <v>7</v>
      </c>
      <c r="N45" s="193">
        <v>32</v>
      </c>
      <c r="O45" s="193">
        <v>13</v>
      </c>
      <c r="P45" s="193">
        <v>9</v>
      </c>
      <c r="Q45" s="193">
        <v>7</v>
      </c>
      <c r="R45" s="193">
        <v>65</v>
      </c>
      <c r="S45" s="199">
        <v>79</v>
      </c>
    </row>
    <row r="46" spans="1:19">
      <c r="A46" s="191">
        <v>10</v>
      </c>
      <c r="B46" s="192" t="s">
        <v>44</v>
      </c>
      <c r="C46" s="193">
        <v>67</v>
      </c>
      <c r="D46" s="193">
        <v>1</v>
      </c>
      <c r="E46" s="193">
        <v>6</v>
      </c>
      <c r="F46" s="193">
        <v>7</v>
      </c>
      <c r="G46" s="193">
        <v>0</v>
      </c>
      <c r="H46" s="193">
        <v>5</v>
      </c>
      <c r="I46" s="193">
        <v>17</v>
      </c>
      <c r="J46" s="193">
        <v>1</v>
      </c>
      <c r="K46" s="193">
        <v>6</v>
      </c>
      <c r="L46" s="193">
        <v>0</v>
      </c>
      <c r="M46" s="193">
        <v>5</v>
      </c>
      <c r="N46" s="193">
        <v>11</v>
      </c>
      <c r="O46" s="193">
        <v>6</v>
      </c>
      <c r="P46" s="193">
        <v>2</v>
      </c>
      <c r="Q46" s="193">
        <v>2</v>
      </c>
      <c r="R46" s="193">
        <v>35</v>
      </c>
      <c r="S46" s="199">
        <v>30</v>
      </c>
    </row>
    <row r="47" spans="1:19">
      <c r="A47" s="191">
        <v>11</v>
      </c>
      <c r="B47" s="192" t="s">
        <v>45</v>
      </c>
      <c r="C47" s="193">
        <v>93</v>
      </c>
      <c r="D47" s="193">
        <v>1</v>
      </c>
      <c r="E47" s="193">
        <v>12</v>
      </c>
      <c r="F47" s="193">
        <v>8</v>
      </c>
      <c r="G47" s="193">
        <v>0</v>
      </c>
      <c r="H47" s="193">
        <v>9</v>
      </c>
      <c r="I47" s="193">
        <v>30</v>
      </c>
      <c r="J47" s="193">
        <v>2</v>
      </c>
      <c r="K47" s="193">
        <v>9</v>
      </c>
      <c r="L47" s="193">
        <v>1</v>
      </c>
      <c r="M47" s="193">
        <v>2</v>
      </c>
      <c r="N47" s="193">
        <v>11</v>
      </c>
      <c r="O47" s="193">
        <v>7</v>
      </c>
      <c r="P47" s="193">
        <v>1</v>
      </c>
      <c r="Q47" s="193">
        <v>4</v>
      </c>
      <c r="R47" s="193">
        <v>28</v>
      </c>
      <c r="S47" s="199">
        <v>61</v>
      </c>
    </row>
    <row r="48" spans="1:19" s="38" customFormat="1">
      <c r="A48" s="194">
        <v>12</v>
      </c>
      <c r="B48" s="195" t="s">
        <v>81</v>
      </c>
      <c r="C48" s="198">
        <v>1573</v>
      </c>
      <c r="D48" s="198">
        <v>28</v>
      </c>
      <c r="E48" s="198">
        <v>213</v>
      </c>
      <c r="F48" s="198">
        <v>87</v>
      </c>
      <c r="G48" s="198">
        <v>4</v>
      </c>
      <c r="H48" s="198">
        <v>108</v>
      </c>
      <c r="I48" s="198">
        <v>495</v>
      </c>
      <c r="J48" s="198">
        <v>70</v>
      </c>
      <c r="K48" s="198">
        <v>119</v>
      </c>
      <c r="L48" s="198">
        <v>23</v>
      </c>
      <c r="M48" s="198">
        <v>48</v>
      </c>
      <c r="N48" s="198">
        <v>134</v>
      </c>
      <c r="O48" s="198">
        <v>237</v>
      </c>
      <c r="P48" s="198">
        <v>7</v>
      </c>
      <c r="Q48" s="198">
        <v>34</v>
      </c>
      <c r="R48" s="198">
        <v>684</v>
      </c>
      <c r="S48" s="200">
        <v>855</v>
      </c>
    </row>
    <row r="49" spans="1:19">
      <c r="A49" s="191">
        <v>13</v>
      </c>
      <c r="B49" s="192" t="s">
        <v>46</v>
      </c>
      <c r="C49" s="193">
        <v>72</v>
      </c>
      <c r="D49" s="193">
        <v>1</v>
      </c>
      <c r="E49" s="193">
        <v>13</v>
      </c>
      <c r="F49" s="193">
        <v>2</v>
      </c>
      <c r="G49" s="193">
        <v>0</v>
      </c>
      <c r="H49" s="193">
        <v>7</v>
      </c>
      <c r="I49" s="193">
        <v>17</v>
      </c>
      <c r="J49" s="193">
        <v>2</v>
      </c>
      <c r="K49" s="193">
        <v>3</v>
      </c>
      <c r="L49" s="193">
        <v>1</v>
      </c>
      <c r="M49" s="193">
        <v>4</v>
      </c>
      <c r="N49" s="193">
        <v>9</v>
      </c>
      <c r="O49" s="193">
        <v>10</v>
      </c>
      <c r="P49" s="193">
        <v>3</v>
      </c>
      <c r="Q49" s="193">
        <v>2</v>
      </c>
      <c r="R49" s="193">
        <v>45</v>
      </c>
      <c r="S49" s="199">
        <v>25</v>
      </c>
    </row>
    <row r="50" spans="1:19">
      <c r="A50" s="191">
        <v>14</v>
      </c>
      <c r="B50" s="192" t="s">
        <v>47</v>
      </c>
      <c r="C50" s="193">
        <v>95</v>
      </c>
      <c r="D50" s="193">
        <v>0</v>
      </c>
      <c r="E50" s="193">
        <v>12</v>
      </c>
      <c r="F50" s="193">
        <v>6</v>
      </c>
      <c r="G50" s="193">
        <v>0</v>
      </c>
      <c r="H50" s="193">
        <v>7</v>
      </c>
      <c r="I50" s="193">
        <v>20</v>
      </c>
      <c r="J50" s="193">
        <v>2</v>
      </c>
      <c r="K50" s="193">
        <v>10</v>
      </c>
      <c r="L50" s="193">
        <v>1</v>
      </c>
      <c r="M50" s="193">
        <v>1</v>
      </c>
      <c r="N50" s="193">
        <v>18</v>
      </c>
      <c r="O50" s="193">
        <v>15</v>
      </c>
      <c r="P50" s="193">
        <v>3</v>
      </c>
      <c r="Q50" s="193">
        <v>3</v>
      </c>
      <c r="R50" s="193">
        <v>38</v>
      </c>
      <c r="S50" s="199">
        <v>54</v>
      </c>
    </row>
    <row r="51" spans="1:19">
      <c r="A51" s="191">
        <v>15</v>
      </c>
      <c r="B51" s="192" t="s">
        <v>48</v>
      </c>
      <c r="C51" s="193">
        <v>209</v>
      </c>
      <c r="D51" s="193">
        <v>1</v>
      </c>
      <c r="E51" s="193">
        <v>22</v>
      </c>
      <c r="F51" s="193">
        <v>16</v>
      </c>
      <c r="G51" s="193">
        <v>1</v>
      </c>
      <c r="H51" s="193">
        <v>11</v>
      </c>
      <c r="I51" s="193">
        <v>54</v>
      </c>
      <c r="J51" s="193">
        <v>15</v>
      </c>
      <c r="K51" s="193">
        <v>13</v>
      </c>
      <c r="L51" s="193">
        <v>1</v>
      </c>
      <c r="M51" s="193">
        <v>8</v>
      </c>
      <c r="N51" s="193">
        <v>24</v>
      </c>
      <c r="O51" s="193">
        <v>17</v>
      </c>
      <c r="P51" s="193">
        <v>26</v>
      </c>
      <c r="Q51" s="193">
        <v>1</v>
      </c>
      <c r="R51" s="193">
        <v>115</v>
      </c>
      <c r="S51" s="199">
        <v>93</v>
      </c>
    </row>
    <row r="52" spans="1:19">
      <c r="A52" s="191">
        <v>16</v>
      </c>
      <c r="B52" s="192" t="s">
        <v>49</v>
      </c>
      <c r="C52" s="193">
        <v>113</v>
      </c>
      <c r="D52" s="193">
        <v>0</v>
      </c>
      <c r="E52" s="193">
        <v>12</v>
      </c>
      <c r="F52" s="193">
        <v>7</v>
      </c>
      <c r="G52" s="193">
        <v>0</v>
      </c>
      <c r="H52" s="193">
        <v>5</v>
      </c>
      <c r="I52" s="193">
        <v>27</v>
      </c>
      <c r="J52" s="193">
        <v>6</v>
      </c>
      <c r="K52" s="193">
        <v>15</v>
      </c>
      <c r="L52" s="193">
        <v>5</v>
      </c>
      <c r="M52" s="193">
        <v>4</v>
      </c>
      <c r="N52" s="193">
        <v>16</v>
      </c>
      <c r="O52" s="193">
        <v>16</v>
      </c>
      <c r="P52" s="193">
        <v>0</v>
      </c>
      <c r="Q52" s="193">
        <v>2</v>
      </c>
      <c r="R52" s="193">
        <v>42</v>
      </c>
      <c r="S52" s="199">
        <v>69</v>
      </c>
    </row>
    <row r="53" spans="1:19" ht="13.5" thickBot="1">
      <c r="A53" s="196">
        <v>17</v>
      </c>
      <c r="B53" s="197" t="s">
        <v>50</v>
      </c>
      <c r="C53" s="201">
        <v>144</v>
      </c>
      <c r="D53" s="201">
        <v>3</v>
      </c>
      <c r="E53" s="201">
        <v>19</v>
      </c>
      <c r="F53" s="201">
        <v>5</v>
      </c>
      <c r="G53" s="201">
        <v>0</v>
      </c>
      <c r="H53" s="201">
        <v>11</v>
      </c>
      <c r="I53" s="201">
        <v>32</v>
      </c>
      <c r="J53" s="201">
        <v>5</v>
      </c>
      <c r="K53" s="201">
        <v>16</v>
      </c>
      <c r="L53" s="201">
        <v>5</v>
      </c>
      <c r="M53" s="201">
        <v>8</v>
      </c>
      <c r="N53" s="201">
        <v>25</v>
      </c>
      <c r="O53" s="201">
        <v>12</v>
      </c>
      <c r="P53" s="201">
        <v>3</v>
      </c>
      <c r="Q53" s="201">
        <v>4</v>
      </c>
      <c r="R53" s="201">
        <v>49</v>
      </c>
      <c r="S53" s="202">
        <v>91</v>
      </c>
    </row>
    <row r="54" spans="1:19" ht="13.5" thickTop="1"/>
  </sheetData>
  <mergeCells count="14">
    <mergeCell ref="A1:S1"/>
    <mergeCell ref="A2:S2"/>
    <mergeCell ref="A3:A4"/>
    <mergeCell ref="B3:B4"/>
    <mergeCell ref="C3:C4"/>
    <mergeCell ref="D3:P3"/>
    <mergeCell ref="Q3:S3"/>
    <mergeCell ref="A36:B36"/>
    <mergeCell ref="A5:B5"/>
    <mergeCell ref="A6:B6"/>
    <mergeCell ref="A11:B11"/>
    <mergeCell ref="A17:B17"/>
    <mergeCell ref="A22:B22"/>
    <mergeCell ref="A31:B31"/>
  </mergeCells>
  <printOptions horizontalCentered="1" verticalCentered="1"/>
  <pageMargins left="0.78740157480314965" right="0.39370078740157483" top="0.59055118110236227" bottom="0.59055118110236227" header="0" footer="0"/>
  <pageSetup paperSize="9" scale="1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75" zoomScaleNormal="75" workbookViewId="0">
      <selection activeCell="P11" sqref="P11"/>
    </sheetView>
  </sheetViews>
  <sheetFormatPr defaultRowHeight="12.75"/>
  <cols>
    <col min="1" max="1" width="3.28515625" style="14" bestFit="1" customWidth="1"/>
    <col min="2" max="2" width="22.28515625" style="14" customWidth="1"/>
    <col min="3" max="3" width="8" style="14" customWidth="1"/>
    <col min="4" max="4" width="9.140625" style="14"/>
    <col min="5" max="5" width="6.28515625" style="14" customWidth="1"/>
    <col min="6" max="6" width="6.42578125" style="14" customWidth="1"/>
    <col min="7" max="7" width="6.5703125" style="14" customWidth="1"/>
    <col min="8" max="8" width="6" style="14" customWidth="1"/>
    <col min="9" max="9" width="4.85546875" style="14" customWidth="1"/>
    <col min="10" max="10" width="6.5703125" style="14" customWidth="1"/>
    <col min="11" max="11" width="8.28515625" style="14" customWidth="1"/>
    <col min="12" max="12" width="5.42578125" style="14" customWidth="1"/>
    <col min="13" max="13" width="8.140625" style="14" customWidth="1"/>
    <col min="14" max="14" width="5.85546875" style="14" customWidth="1"/>
    <col min="15" max="15" width="4.5703125" style="14" customWidth="1"/>
    <col min="16" max="16" width="5.28515625" style="14" customWidth="1"/>
    <col min="17" max="17" width="5.42578125" style="14" customWidth="1"/>
    <col min="18" max="18" width="9.5703125" style="14" customWidth="1"/>
    <col min="19" max="19" width="4.7109375" style="14" customWidth="1"/>
    <col min="20" max="20" width="5.7109375" style="14" customWidth="1"/>
    <col min="21" max="21" width="6.28515625" style="14" customWidth="1"/>
    <col min="22" max="22" width="9.5703125" style="14" customWidth="1"/>
    <col min="23" max="23" width="12.42578125" style="14" customWidth="1"/>
    <col min="24" max="24" width="10.85546875" style="14" customWidth="1"/>
    <col min="25" max="16384" width="9.140625" style="14"/>
  </cols>
  <sheetData>
    <row r="1" spans="1:24" ht="15.75">
      <c r="A1" s="731" t="s">
        <v>312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</row>
    <row r="2" spans="1:24" ht="16.5" thickBot="1">
      <c r="A2" s="732" t="s">
        <v>1922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</row>
    <row r="3" spans="1:24" ht="12.75" customHeight="1" thickTop="1">
      <c r="A3" s="652" t="s">
        <v>87</v>
      </c>
      <c r="B3" s="747" t="s">
        <v>88</v>
      </c>
      <c r="C3" s="734" t="s">
        <v>313</v>
      </c>
      <c r="D3" s="751" t="s">
        <v>314</v>
      </c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2"/>
    </row>
    <row r="4" spans="1:24" ht="12.75" customHeight="1">
      <c r="A4" s="592"/>
      <c r="B4" s="725"/>
      <c r="C4" s="728"/>
      <c r="D4" s="728" t="s">
        <v>315</v>
      </c>
      <c r="E4" s="728" t="s">
        <v>265</v>
      </c>
      <c r="F4" s="728" t="s">
        <v>316</v>
      </c>
      <c r="G4" s="728" t="s">
        <v>267</v>
      </c>
      <c r="H4" s="728" t="s">
        <v>317</v>
      </c>
      <c r="I4" s="728" t="s">
        <v>327</v>
      </c>
      <c r="J4" s="728" t="s">
        <v>262</v>
      </c>
      <c r="K4" s="728" t="s">
        <v>318</v>
      </c>
      <c r="L4" s="728" t="s">
        <v>319</v>
      </c>
      <c r="M4" s="728" t="s">
        <v>268</v>
      </c>
      <c r="N4" s="728" t="s">
        <v>320</v>
      </c>
      <c r="O4" s="728" t="s">
        <v>270</v>
      </c>
      <c r="P4" s="728" t="s">
        <v>321</v>
      </c>
      <c r="Q4" s="728" t="s">
        <v>322</v>
      </c>
      <c r="R4" s="728" t="s">
        <v>323</v>
      </c>
      <c r="S4" s="728" t="s">
        <v>274</v>
      </c>
      <c r="T4" s="728" t="s">
        <v>324</v>
      </c>
      <c r="U4" s="728" t="s">
        <v>325</v>
      </c>
      <c r="V4" s="728" t="s">
        <v>279</v>
      </c>
      <c r="W4" s="728" t="s">
        <v>280</v>
      </c>
      <c r="X4" s="737" t="s">
        <v>326</v>
      </c>
    </row>
    <row r="5" spans="1:24" ht="75.75" customHeight="1">
      <c r="A5" s="592"/>
      <c r="B5" s="725"/>
      <c r="C5" s="728"/>
      <c r="D5" s="728"/>
      <c r="E5" s="729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9"/>
      <c r="T5" s="728"/>
      <c r="U5" s="729"/>
      <c r="V5" s="729"/>
      <c r="W5" s="729"/>
      <c r="X5" s="737"/>
    </row>
    <row r="6" spans="1:24" ht="36" customHeight="1">
      <c r="A6" s="741" t="s">
        <v>311</v>
      </c>
      <c r="B6" s="742"/>
      <c r="C6" s="318">
        <f t="shared" ref="C6:M6" si="0">C7+C12+C18+C23+C32+C37</f>
        <v>4778</v>
      </c>
      <c r="D6" s="318">
        <f t="shared" si="0"/>
        <v>4729</v>
      </c>
      <c r="E6" s="318">
        <f t="shared" si="0"/>
        <v>1239</v>
      </c>
      <c r="F6" s="318">
        <f t="shared" si="0"/>
        <v>4230</v>
      </c>
      <c r="G6" s="318">
        <f t="shared" si="0"/>
        <v>1524</v>
      </c>
      <c r="H6" s="318">
        <f t="shared" si="0"/>
        <v>862</v>
      </c>
      <c r="I6" s="318">
        <f t="shared" si="0"/>
        <v>430</v>
      </c>
      <c r="J6" s="318">
        <f t="shared" si="0"/>
        <v>1982</v>
      </c>
      <c r="K6" s="318">
        <f t="shared" si="0"/>
        <v>2123</v>
      </c>
      <c r="L6" s="318">
        <f t="shared" si="0"/>
        <v>92</v>
      </c>
      <c r="M6" s="318">
        <f t="shared" si="0"/>
        <v>1202</v>
      </c>
      <c r="N6" s="318"/>
      <c r="O6" s="318">
        <f t="shared" ref="O6:X6" si="1">O7+O12+O18+O23+O32+O37</f>
        <v>105</v>
      </c>
      <c r="P6" s="318">
        <f t="shared" si="1"/>
        <v>5</v>
      </c>
      <c r="Q6" s="318">
        <f t="shared" si="1"/>
        <v>31</v>
      </c>
      <c r="R6" s="318">
        <f t="shared" si="1"/>
        <v>1</v>
      </c>
      <c r="S6" s="318">
        <f t="shared" si="1"/>
        <v>80</v>
      </c>
      <c r="T6" s="318">
        <f t="shared" si="1"/>
        <v>111</v>
      </c>
      <c r="U6" s="318">
        <f t="shared" si="1"/>
        <v>199</v>
      </c>
      <c r="V6" s="318">
        <f t="shared" si="1"/>
        <v>199</v>
      </c>
      <c r="W6" s="318">
        <f t="shared" si="1"/>
        <v>16</v>
      </c>
      <c r="X6" s="319">
        <f t="shared" si="1"/>
        <v>9</v>
      </c>
    </row>
    <row r="7" spans="1:24">
      <c r="A7" s="749" t="s">
        <v>282</v>
      </c>
      <c r="B7" s="750"/>
      <c r="C7" s="203">
        <f>SUM(C8:C11)</f>
        <v>329</v>
      </c>
      <c r="D7" s="203">
        <f t="shared" ref="D7:M7" si="2">SUM(D8:D11)</f>
        <v>329</v>
      </c>
      <c r="E7" s="203">
        <f t="shared" si="2"/>
        <v>84</v>
      </c>
      <c r="F7" s="203">
        <f t="shared" si="2"/>
        <v>301</v>
      </c>
      <c r="G7" s="203">
        <f t="shared" si="2"/>
        <v>140</v>
      </c>
      <c r="H7" s="203">
        <f t="shared" si="2"/>
        <v>73</v>
      </c>
      <c r="I7" s="203">
        <f t="shared" si="2"/>
        <v>40</v>
      </c>
      <c r="J7" s="203">
        <f t="shared" si="2"/>
        <v>142</v>
      </c>
      <c r="K7" s="203">
        <f t="shared" si="2"/>
        <v>131</v>
      </c>
      <c r="L7" s="203">
        <f t="shared" si="2"/>
        <v>6</v>
      </c>
      <c r="M7" s="203">
        <f t="shared" si="2"/>
        <v>85</v>
      </c>
      <c r="N7" s="203"/>
      <c r="O7" s="203">
        <f t="shared" ref="O7:X7" si="3">SUM(O8:O11)</f>
        <v>6</v>
      </c>
      <c r="P7" s="203">
        <f t="shared" si="3"/>
        <v>0</v>
      </c>
      <c r="Q7" s="203">
        <f t="shared" si="3"/>
        <v>3</v>
      </c>
      <c r="R7" s="203">
        <f t="shared" si="3"/>
        <v>0</v>
      </c>
      <c r="S7" s="203">
        <f t="shared" si="3"/>
        <v>9</v>
      </c>
      <c r="T7" s="203">
        <f t="shared" si="3"/>
        <v>3</v>
      </c>
      <c r="U7" s="203">
        <f t="shared" si="3"/>
        <v>22</v>
      </c>
      <c r="V7" s="203">
        <f t="shared" si="3"/>
        <v>7</v>
      </c>
      <c r="W7" s="203">
        <f t="shared" si="3"/>
        <v>0</v>
      </c>
      <c r="X7" s="204">
        <f t="shared" si="3"/>
        <v>0</v>
      </c>
    </row>
    <row r="8" spans="1:24">
      <c r="A8" s="191">
        <v>1</v>
      </c>
      <c r="B8" s="213" t="s">
        <v>14</v>
      </c>
      <c r="C8" s="48">
        <v>100</v>
      </c>
      <c r="D8" s="48">
        <v>100</v>
      </c>
      <c r="E8" s="48">
        <v>27</v>
      </c>
      <c r="F8" s="48">
        <v>89</v>
      </c>
      <c r="G8" s="48">
        <v>28</v>
      </c>
      <c r="H8" s="48">
        <v>21</v>
      </c>
      <c r="I8" s="48">
        <v>10</v>
      </c>
      <c r="J8" s="48">
        <v>45</v>
      </c>
      <c r="K8" s="48">
        <v>44</v>
      </c>
      <c r="L8" s="48">
        <v>2</v>
      </c>
      <c r="M8" s="48">
        <v>33</v>
      </c>
      <c r="N8" s="48">
        <v>15</v>
      </c>
      <c r="O8" s="48">
        <v>1</v>
      </c>
      <c r="P8" s="213">
        <v>0</v>
      </c>
      <c r="Q8" s="213">
        <v>2</v>
      </c>
      <c r="R8" s="213">
        <v>0</v>
      </c>
      <c r="S8" s="213">
        <v>2</v>
      </c>
      <c r="T8" s="213">
        <v>1</v>
      </c>
      <c r="U8" s="213">
        <v>8</v>
      </c>
      <c r="V8" s="327">
        <v>0</v>
      </c>
      <c r="W8" s="213">
        <v>0</v>
      </c>
      <c r="X8" s="328">
        <v>0</v>
      </c>
    </row>
    <row r="9" spans="1:24">
      <c r="A9" s="191">
        <v>2</v>
      </c>
      <c r="B9" s="213" t="s">
        <v>15</v>
      </c>
      <c r="C9" s="48">
        <v>100</v>
      </c>
      <c r="D9" s="48">
        <v>100</v>
      </c>
      <c r="E9" s="48">
        <v>20</v>
      </c>
      <c r="F9" s="48">
        <v>98</v>
      </c>
      <c r="G9" s="48">
        <v>37</v>
      </c>
      <c r="H9" s="48">
        <v>25</v>
      </c>
      <c r="I9" s="48">
        <v>18</v>
      </c>
      <c r="J9" s="48">
        <v>43</v>
      </c>
      <c r="K9" s="48">
        <v>41</v>
      </c>
      <c r="L9" s="48">
        <v>0</v>
      </c>
      <c r="M9" s="48">
        <v>10</v>
      </c>
      <c r="N9" s="48">
        <v>9</v>
      </c>
      <c r="O9" s="48">
        <v>2</v>
      </c>
      <c r="P9" s="213">
        <v>0</v>
      </c>
      <c r="Q9" s="213">
        <v>0</v>
      </c>
      <c r="R9" s="213">
        <v>0</v>
      </c>
      <c r="S9" s="213">
        <v>6</v>
      </c>
      <c r="T9" s="213">
        <v>2</v>
      </c>
      <c r="U9" s="213">
        <v>5</v>
      </c>
      <c r="V9" s="327">
        <v>3</v>
      </c>
      <c r="W9" s="213">
        <v>0</v>
      </c>
      <c r="X9" s="328">
        <v>0</v>
      </c>
    </row>
    <row r="10" spans="1:24">
      <c r="A10" s="191">
        <v>3</v>
      </c>
      <c r="B10" s="213" t="s">
        <v>17</v>
      </c>
      <c r="C10" s="48">
        <v>79</v>
      </c>
      <c r="D10" s="48">
        <v>79</v>
      </c>
      <c r="E10" s="48">
        <v>23</v>
      </c>
      <c r="F10" s="48">
        <v>70</v>
      </c>
      <c r="G10" s="48">
        <v>47</v>
      </c>
      <c r="H10" s="48">
        <v>16</v>
      </c>
      <c r="I10" s="48">
        <v>8</v>
      </c>
      <c r="J10" s="48">
        <v>33</v>
      </c>
      <c r="K10" s="48">
        <v>22</v>
      </c>
      <c r="L10" s="48">
        <v>4</v>
      </c>
      <c r="M10" s="48">
        <v>30</v>
      </c>
      <c r="N10" s="48">
        <v>14</v>
      </c>
      <c r="O10" s="48">
        <v>1</v>
      </c>
      <c r="P10" s="213">
        <v>0</v>
      </c>
      <c r="Q10" s="213">
        <v>1</v>
      </c>
      <c r="R10" s="213">
        <v>0</v>
      </c>
      <c r="S10" s="213">
        <v>0</v>
      </c>
      <c r="T10" s="213">
        <v>0</v>
      </c>
      <c r="U10" s="213">
        <v>5</v>
      </c>
      <c r="V10" s="327">
        <v>4</v>
      </c>
      <c r="W10" s="213">
        <v>0</v>
      </c>
      <c r="X10" s="328">
        <v>0</v>
      </c>
    </row>
    <row r="11" spans="1:24">
      <c r="A11" s="191">
        <v>4</v>
      </c>
      <c r="B11" s="213" t="s">
        <v>63</v>
      </c>
      <c r="C11" s="48">
        <v>50</v>
      </c>
      <c r="D11" s="48">
        <v>50</v>
      </c>
      <c r="E11" s="48">
        <v>14</v>
      </c>
      <c r="F11" s="48">
        <v>44</v>
      </c>
      <c r="G11" s="48">
        <v>28</v>
      </c>
      <c r="H11" s="48">
        <v>11</v>
      </c>
      <c r="I11" s="48">
        <v>4</v>
      </c>
      <c r="J11" s="48">
        <v>21</v>
      </c>
      <c r="K11" s="48">
        <v>24</v>
      </c>
      <c r="L11" s="48">
        <v>0</v>
      </c>
      <c r="M11" s="48">
        <v>12</v>
      </c>
      <c r="N11" s="48">
        <v>7</v>
      </c>
      <c r="O11" s="48">
        <v>2</v>
      </c>
      <c r="P11" s="213">
        <v>0</v>
      </c>
      <c r="Q11" s="213">
        <v>0</v>
      </c>
      <c r="R11" s="213">
        <v>0</v>
      </c>
      <c r="S11" s="213">
        <v>1</v>
      </c>
      <c r="T11" s="213">
        <v>0</v>
      </c>
      <c r="U11" s="213">
        <v>4</v>
      </c>
      <c r="V11" s="327">
        <v>0</v>
      </c>
      <c r="W11" s="213">
        <v>0</v>
      </c>
      <c r="X11" s="328">
        <v>0</v>
      </c>
    </row>
    <row r="12" spans="1:24">
      <c r="A12" s="749" t="s">
        <v>283</v>
      </c>
      <c r="B12" s="750"/>
      <c r="C12" s="203">
        <f t="shared" ref="C12:X12" si="4">SUM(C13:C17)</f>
        <v>425</v>
      </c>
      <c r="D12" s="203">
        <f t="shared" si="4"/>
        <v>425</v>
      </c>
      <c r="E12" s="203">
        <f t="shared" si="4"/>
        <v>101</v>
      </c>
      <c r="F12" s="203">
        <f t="shared" si="4"/>
        <v>378</v>
      </c>
      <c r="G12" s="203">
        <f t="shared" si="4"/>
        <v>199</v>
      </c>
      <c r="H12" s="203">
        <f t="shared" si="4"/>
        <v>86</v>
      </c>
      <c r="I12" s="203">
        <f t="shared" si="4"/>
        <v>49</v>
      </c>
      <c r="J12" s="203">
        <f t="shared" si="4"/>
        <v>155</v>
      </c>
      <c r="K12" s="203">
        <f t="shared" si="4"/>
        <v>184</v>
      </c>
      <c r="L12" s="203">
        <f t="shared" si="4"/>
        <v>0</v>
      </c>
      <c r="M12" s="203">
        <f t="shared" si="4"/>
        <v>88</v>
      </c>
      <c r="N12" s="203">
        <f t="shared" si="4"/>
        <v>72</v>
      </c>
      <c r="O12" s="203">
        <f t="shared" si="4"/>
        <v>18</v>
      </c>
      <c r="P12" s="203">
        <f t="shared" si="4"/>
        <v>0</v>
      </c>
      <c r="Q12" s="203">
        <f t="shared" si="4"/>
        <v>3</v>
      </c>
      <c r="R12" s="203">
        <f t="shared" si="4"/>
        <v>0</v>
      </c>
      <c r="S12" s="203">
        <f t="shared" si="4"/>
        <v>7</v>
      </c>
      <c r="T12" s="203">
        <f t="shared" si="4"/>
        <v>7</v>
      </c>
      <c r="U12" s="203">
        <f t="shared" si="4"/>
        <v>26</v>
      </c>
      <c r="V12" s="203">
        <f t="shared" si="4"/>
        <v>28</v>
      </c>
      <c r="W12" s="203">
        <f t="shared" si="4"/>
        <v>2</v>
      </c>
      <c r="X12" s="204">
        <f t="shared" si="4"/>
        <v>1</v>
      </c>
    </row>
    <row r="13" spans="1:24">
      <c r="A13" s="191">
        <v>1</v>
      </c>
      <c r="B13" s="213" t="s">
        <v>19</v>
      </c>
      <c r="C13" s="48">
        <v>46</v>
      </c>
      <c r="D13" s="48">
        <v>46</v>
      </c>
      <c r="E13" s="48">
        <v>9</v>
      </c>
      <c r="F13" s="48">
        <v>40</v>
      </c>
      <c r="G13" s="48">
        <v>22</v>
      </c>
      <c r="H13" s="48">
        <v>7</v>
      </c>
      <c r="I13" s="48">
        <v>6</v>
      </c>
      <c r="J13" s="48">
        <v>19</v>
      </c>
      <c r="K13" s="48">
        <v>21</v>
      </c>
      <c r="L13" s="48">
        <v>0</v>
      </c>
      <c r="M13" s="48">
        <v>19</v>
      </c>
      <c r="N13" s="48">
        <v>8</v>
      </c>
      <c r="O13" s="48">
        <v>9</v>
      </c>
      <c r="P13" s="48">
        <v>0</v>
      </c>
      <c r="Q13" s="48">
        <v>0</v>
      </c>
      <c r="R13" s="48">
        <v>0</v>
      </c>
      <c r="S13" s="48">
        <v>0</v>
      </c>
      <c r="T13" s="48">
        <v>3</v>
      </c>
      <c r="U13" s="48">
        <v>2</v>
      </c>
      <c r="V13" s="327">
        <v>3</v>
      </c>
      <c r="W13" s="48">
        <v>0</v>
      </c>
      <c r="X13" s="328">
        <v>0</v>
      </c>
    </row>
    <row r="14" spans="1:24" s="38" customFormat="1">
      <c r="A14" s="194">
        <v>2</v>
      </c>
      <c r="B14" s="244" t="s">
        <v>21</v>
      </c>
      <c r="C14" s="69">
        <v>83</v>
      </c>
      <c r="D14" s="69">
        <v>83</v>
      </c>
      <c r="E14" s="69">
        <v>16</v>
      </c>
      <c r="F14" s="69">
        <v>77</v>
      </c>
      <c r="G14" s="69">
        <v>0</v>
      </c>
      <c r="H14" s="69">
        <v>16</v>
      </c>
      <c r="I14" s="69">
        <v>9</v>
      </c>
      <c r="J14" s="69">
        <v>28</v>
      </c>
      <c r="K14" s="69">
        <v>44</v>
      </c>
      <c r="L14" s="69">
        <v>0</v>
      </c>
      <c r="M14" s="69">
        <v>9</v>
      </c>
      <c r="N14" s="69">
        <v>15</v>
      </c>
      <c r="O14" s="69">
        <v>1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8</v>
      </c>
      <c r="V14" s="329">
        <v>4</v>
      </c>
      <c r="W14" s="69">
        <v>1</v>
      </c>
      <c r="X14" s="330">
        <v>1</v>
      </c>
    </row>
    <row r="15" spans="1:24">
      <c r="A15" s="191">
        <v>3</v>
      </c>
      <c r="B15" s="213" t="s">
        <v>328</v>
      </c>
      <c r="C15" s="48">
        <v>80</v>
      </c>
      <c r="D15" s="48">
        <v>80</v>
      </c>
      <c r="E15" s="48">
        <v>18</v>
      </c>
      <c r="F15" s="48">
        <v>73</v>
      </c>
      <c r="G15" s="48">
        <v>75</v>
      </c>
      <c r="H15" s="48">
        <v>17</v>
      </c>
      <c r="I15" s="48">
        <v>8</v>
      </c>
      <c r="J15" s="48">
        <v>33</v>
      </c>
      <c r="K15" s="48">
        <v>37</v>
      </c>
      <c r="L15" s="48">
        <v>0</v>
      </c>
      <c r="M15" s="48">
        <v>15</v>
      </c>
      <c r="N15" s="48">
        <v>10</v>
      </c>
      <c r="O15" s="48">
        <v>3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3</v>
      </c>
      <c r="V15" s="327">
        <v>8</v>
      </c>
      <c r="W15" s="48">
        <v>0</v>
      </c>
      <c r="X15" s="328">
        <v>0</v>
      </c>
    </row>
    <row r="16" spans="1:24">
      <c r="A16" s="191">
        <v>4</v>
      </c>
      <c r="B16" s="213" t="s">
        <v>22</v>
      </c>
      <c r="C16" s="48">
        <v>135</v>
      </c>
      <c r="D16" s="48">
        <v>135</v>
      </c>
      <c r="E16" s="48">
        <v>31</v>
      </c>
      <c r="F16" s="48">
        <v>112</v>
      </c>
      <c r="G16" s="48">
        <v>65</v>
      </c>
      <c r="H16" s="48">
        <v>37</v>
      </c>
      <c r="I16" s="48">
        <v>20</v>
      </c>
      <c r="J16" s="48">
        <v>42</v>
      </c>
      <c r="K16" s="48">
        <v>57</v>
      </c>
      <c r="L16" s="48">
        <v>0</v>
      </c>
      <c r="M16" s="48">
        <v>24</v>
      </c>
      <c r="N16" s="48">
        <v>27</v>
      </c>
      <c r="O16" s="48">
        <v>5</v>
      </c>
      <c r="P16" s="48">
        <v>0</v>
      </c>
      <c r="Q16" s="48">
        <v>2</v>
      </c>
      <c r="R16" s="48">
        <v>0</v>
      </c>
      <c r="S16" s="48">
        <v>1</v>
      </c>
      <c r="T16" s="48">
        <v>0</v>
      </c>
      <c r="U16" s="48">
        <v>10</v>
      </c>
      <c r="V16" s="327">
        <v>10</v>
      </c>
      <c r="W16" s="48">
        <v>1</v>
      </c>
      <c r="X16" s="328">
        <v>0</v>
      </c>
    </row>
    <row r="17" spans="1:24">
      <c r="A17" s="191">
        <v>5</v>
      </c>
      <c r="B17" s="213" t="s">
        <v>23</v>
      </c>
      <c r="C17" s="48">
        <v>81</v>
      </c>
      <c r="D17" s="48">
        <v>81</v>
      </c>
      <c r="E17" s="48">
        <v>27</v>
      </c>
      <c r="F17" s="48">
        <v>76</v>
      </c>
      <c r="G17" s="48">
        <v>37</v>
      </c>
      <c r="H17" s="48">
        <v>9</v>
      </c>
      <c r="I17" s="48">
        <v>6</v>
      </c>
      <c r="J17" s="48">
        <v>33</v>
      </c>
      <c r="K17" s="48">
        <v>25</v>
      </c>
      <c r="L17" s="48">
        <v>0</v>
      </c>
      <c r="M17" s="48">
        <v>21</v>
      </c>
      <c r="N17" s="48">
        <v>12</v>
      </c>
      <c r="O17" s="48">
        <v>0</v>
      </c>
      <c r="P17" s="48">
        <v>0</v>
      </c>
      <c r="Q17" s="48">
        <v>1</v>
      </c>
      <c r="R17" s="48">
        <v>0</v>
      </c>
      <c r="S17" s="48">
        <v>5</v>
      </c>
      <c r="T17" s="48">
        <v>4</v>
      </c>
      <c r="U17" s="48">
        <v>3</v>
      </c>
      <c r="V17" s="327">
        <v>3</v>
      </c>
      <c r="W17" s="48">
        <v>0</v>
      </c>
      <c r="X17" s="328">
        <v>0</v>
      </c>
    </row>
    <row r="18" spans="1:24">
      <c r="A18" s="749" t="s">
        <v>285</v>
      </c>
      <c r="B18" s="750"/>
      <c r="C18" s="203">
        <f t="shared" ref="C18:X18" si="5">SUM(C19:C22)</f>
        <v>530</v>
      </c>
      <c r="D18" s="203">
        <f t="shared" si="5"/>
        <v>530</v>
      </c>
      <c r="E18" s="203">
        <f t="shared" si="5"/>
        <v>136</v>
      </c>
      <c r="F18" s="203">
        <f t="shared" si="5"/>
        <v>491</v>
      </c>
      <c r="G18" s="203">
        <f t="shared" si="5"/>
        <v>203</v>
      </c>
      <c r="H18" s="203">
        <f t="shared" si="5"/>
        <v>89</v>
      </c>
      <c r="I18" s="203">
        <f t="shared" si="5"/>
        <v>47</v>
      </c>
      <c r="J18" s="203">
        <f t="shared" si="5"/>
        <v>228</v>
      </c>
      <c r="K18" s="203">
        <f t="shared" si="5"/>
        <v>207</v>
      </c>
      <c r="L18" s="203">
        <f t="shared" si="5"/>
        <v>22</v>
      </c>
      <c r="M18" s="203">
        <f t="shared" si="5"/>
        <v>90</v>
      </c>
      <c r="N18" s="203">
        <f t="shared" si="5"/>
        <v>65</v>
      </c>
      <c r="O18" s="203">
        <f t="shared" si="5"/>
        <v>17</v>
      </c>
      <c r="P18" s="203">
        <f t="shared" si="5"/>
        <v>2</v>
      </c>
      <c r="Q18" s="203">
        <f t="shared" si="5"/>
        <v>4</v>
      </c>
      <c r="R18" s="203">
        <f t="shared" si="5"/>
        <v>0</v>
      </c>
      <c r="S18" s="203">
        <f t="shared" si="5"/>
        <v>8</v>
      </c>
      <c r="T18" s="203">
        <f t="shared" si="5"/>
        <v>20</v>
      </c>
      <c r="U18" s="203">
        <f t="shared" si="5"/>
        <v>26</v>
      </c>
      <c r="V18" s="203">
        <f t="shared" si="5"/>
        <v>24</v>
      </c>
      <c r="W18" s="203">
        <f t="shared" si="5"/>
        <v>2</v>
      </c>
      <c r="X18" s="204">
        <f t="shared" si="5"/>
        <v>0</v>
      </c>
    </row>
    <row r="19" spans="1:24">
      <c r="A19" s="191">
        <v>1</v>
      </c>
      <c r="B19" s="213" t="s">
        <v>329</v>
      </c>
      <c r="C19" s="48">
        <v>73</v>
      </c>
      <c r="D19" s="48">
        <v>73</v>
      </c>
      <c r="E19" s="48">
        <v>20</v>
      </c>
      <c r="F19" s="48">
        <v>63</v>
      </c>
      <c r="G19" s="48">
        <v>37</v>
      </c>
      <c r="H19" s="48">
        <v>11</v>
      </c>
      <c r="I19" s="48">
        <v>5</v>
      </c>
      <c r="J19" s="48">
        <v>36</v>
      </c>
      <c r="K19" s="48">
        <v>25</v>
      </c>
      <c r="L19" s="48">
        <v>1</v>
      </c>
      <c r="M19" s="48">
        <v>22</v>
      </c>
      <c r="N19" s="48">
        <v>12</v>
      </c>
      <c r="O19" s="48">
        <v>2</v>
      </c>
      <c r="P19" s="48">
        <v>2</v>
      </c>
      <c r="Q19" s="48">
        <v>0</v>
      </c>
      <c r="R19" s="48">
        <v>0</v>
      </c>
      <c r="S19" s="48">
        <v>0</v>
      </c>
      <c r="T19" s="48">
        <v>0</v>
      </c>
      <c r="U19" s="48">
        <v>5</v>
      </c>
      <c r="V19" s="327">
        <v>0</v>
      </c>
      <c r="W19" s="48">
        <v>0</v>
      </c>
      <c r="X19" s="328">
        <v>0</v>
      </c>
    </row>
    <row r="20" spans="1:24" s="38" customFormat="1">
      <c r="A20" s="194">
        <v>2</v>
      </c>
      <c r="B20" s="244" t="s">
        <v>26</v>
      </c>
      <c r="C20" s="69">
        <v>242</v>
      </c>
      <c r="D20" s="69">
        <v>242</v>
      </c>
      <c r="E20" s="69">
        <v>58</v>
      </c>
      <c r="F20" s="69">
        <v>230</v>
      </c>
      <c r="G20" s="69">
        <v>0</v>
      </c>
      <c r="H20" s="69">
        <v>31</v>
      </c>
      <c r="I20" s="69">
        <v>11</v>
      </c>
      <c r="J20" s="69">
        <v>107</v>
      </c>
      <c r="K20" s="69">
        <v>90</v>
      </c>
      <c r="L20" s="69">
        <v>11</v>
      </c>
      <c r="M20" s="69">
        <v>37</v>
      </c>
      <c r="N20" s="69">
        <v>23</v>
      </c>
      <c r="O20" s="69">
        <v>1</v>
      </c>
      <c r="P20" s="69">
        <v>0</v>
      </c>
      <c r="Q20" s="69">
        <v>0</v>
      </c>
      <c r="R20" s="69">
        <v>0</v>
      </c>
      <c r="S20" s="69">
        <v>5</v>
      </c>
      <c r="T20" s="69">
        <v>17</v>
      </c>
      <c r="U20" s="69">
        <v>7</v>
      </c>
      <c r="V20" s="329">
        <v>10</v>
      </c>
      <c r="W20" s="69">
        <v>0</v>
      </c>
      <c r="X20" s="330">
        <v>0</v>
      </c>
    </row>
    <row r="21" spans="1:24">
      <c r="A21" s="191">
        <v>3</v>
      </c>
      <c r="B21" s="213" t="s">
        <v>25</v>
      </c>
      <c r="C21" s="48">
        <v>134</v>
      </c>
      <c r="D21" s="48">
        <v>134</v>
      </c>
      <c r="E21" s="48">
        <v>41</v>
      </c>
      <c r="F21" s="48">
        <v>123</v>
      </c>
      <c r="G21" s="48">
        <v>125</v>
      </c>
      <c r="H21" s="48">
        <v>31</v>
      </c>
      <c r="I21" s="48">
        <v>19</v>
      </c>
      <c r="J21" s="48">
        <v>54</v>
      </c>
      <c r="K21" s="48">
        <v>54</v>
      </c>
      <c r="L21" s="48">
        <v>6</v>
      </c>
      <c r="M21" s="48">
        <v>22</v>
      </c>
      <c r="N21" s="48">
        <v>20</v>
      </c>
      <c r="O21" s="48">
        <v>5</v>
      </c>
      <c r="P21" s="48">
        <v>0</v>
      </c>
      <c r="Q21" s="48">
        <v>4</v>
      </c>
      <c r="R21" s="48">
        <v>0</v>
      </c>
      <c r="S21" s="48">
        <v>3</v>
      </c>
      <c r="T21" s="48">
        <v>3</v>
      </c>
      <c r="U21" s="48">
        <v>8</v>
      </c>
      <c r="V21" s="327">
        <v>10</v>
      </c>
      <c r="W21" s="48">
        <v>2</v>
      </c>
      <c r="X21" s="328">
        <v>0</v>
      </c>
    </row>
    <row r="22" spans="1:24">
      <c r="A22" s="191">
        <v>4</v>
      </c>
      <c r="B22" s="213" t="s">
        <v>27</v>
      </c>
      <c r="C22" s="48">
        <v>81</v>
      </c>
      <c r="D22" s="48">
        <v>81</v>
      </c>
      <c r="E22" s="48">
        <v>17</v>
      </c>
      <c r="F22" s="48">
        <v>75</v>
      </c>
      <c r="G22" s="48">
        <v>41</v>
      </c>
      <c r="H22" s="48">
        <v>16</v>
      </c>
      <c r="I22" s="48">
        <v>12</v>
      </c>
      <c r="J22" s="48">
        <v>31</v>
      </c>
      <c r="K22" s="48">
        <v>38</v>
      </c>
      <c r="L22" s="48">
        <v>4</v>
      </c>
      <c r="M22" s="48">
        <v>9</v>
      </c>
      <c r="N22" s="48">
        <v>10</v>
      </c>
      <c r="O22" s="48">
        <v>9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6</v>
      </c>
      <c r="V22" s="327">
        <v>4</v>
      </c>
      <c r="W22" s="48">
        <v>0</v>
      </c>
      <c r="X22" s="328">
        <v>0</v>
      </c>
    </row>
    <row r="23" spans="1:24">
      <c r="A23" s="749" t="s">
        <v>287</v>
      </c>
      <c r="B23" s="750"/>
      <c r="C23" s="203">
        <f t="shared" ref="C23:X23" si="6">SUM(C24:C31)</f>
        <v>899</v>
      </c>
      <c r="D23" s="203">
        <f t="shared" si="6"/>
        <v>899</v>
      </c>
      <c r="E23" s="203">
        <f t="shared" si="6"/>
        <v>297</v>
      </c>
      <c r="F23" s="203">
        <f t="shared" si="6"/>
        <v>793</v>
      </c>
      <c r="G23" s="203">
        <f t="shared" si="6"/>
        <v>320</v>
      </c>
      <c r="H23" s="203">
        <f t="shared" si="6"/>
        <v>151</v>
      </c>
      <c r="I23" s="203">
        <f t="shared" si="6"/>
        <v>66</v>
      </c>
      <c r="J23" s="203">
        <f t="shared" si="6"/>
        <v>376</v>
      </c>
      <c r="K23" s="203">
        <f t="shared" si="6"/>
        <v>374</v>
      </c>
      <c r="L23" s="203">
        <f t="shared" si="6"/>
        <v>2</v>
      </c>
      <c r="M23" s="203">
        <f t="shared" si="6"/>
        <v>232</v>
      </c>
      <c r="N23" s="203">
        <f t="shared" si="6"/>
        <v>164</v>
      </c>
      <c r="O23" s="203">
        <f t="shared" si="6"/>
        <v>19</v>
      </c>
      <c r="P23" s="203">
        <f t="shared" si="6"/>
        <v>3</v>
      </c>
      <c r="Q23" s="203">
        <f t="shared" si="6"/>
        <v>11</v>
      </c>
      <c r="R23" s="203">
        <f t="shared" si="6"/>
        <v>0</v>
      </c>
      <c r="S23" s="203">
        <f t="shared" si="6"/>
        <v>15</v>
      </c>
      <c r="T23" s="203">
        <f t="shared" si="6"/>
        <v>11</v>
      </c>
      <c r="U23" s="203">
        <f t="shared" si="6"/>
        <v>26</v>
      </c>
      <c r="V23" s="203">
        <f t="shared" si="6"/>
        <v>35</v>
      </c>
      <c r="W23" s="203">
        <f t="shared" si="6"/>
        <v>2</v>
      </c>
      <c r="X23" s="204">
        <f t="shared" si="6"/>
        <v>0</v>
      </c>
    </row>
    <row r="24" spans="1:24">
      <c r="A24" s="191">
        <v>1</v>
      </c>
      <c r="B24" s="213" t="s">
        <v>28</v>
      </c>
      <c r="C24" s="48">
        <v>22</v>
      </c>
      <c r="D24" s="48">
        <v>22</v>
      </c>
      <c r="E24" s="48">
        <v>3</v>
      </c>
      <c r="F24" s="48">
        <v>17</v>
      </c>
      <c r="G24" s="48">
        <v>11</v>
      </c>
      <c r="H24" s="48">
        <v>8</v>
      </c>
      <c r="I24" s="48">
        <v>6</v>
      </c>
      <c r="J24" s="48">
        <v>6</v>
      </c>
      <c r="K24" s="48">
        <v>10</v>
      </c>
      <c r="L24" s="48">
        <v>1</v>
      </c>
      <c r="M24" s="48">
        <v>2</v>
      </c>
      <c r="N24" s="48">
        <v>6</v>
      </c>
      <c r="O24" s="48">
        <v>0</v>
      </c>
      <c r="P24" s="48">
        <v>0</v>
      </c>
      <c r="Q24" s="48">
        <v>0</v>
      </c>
      <c r="R24" s="48">
        <v>0</v>
      </c>
      <c r="S24" s="48">
        <v>1</v>
      </c>
      <c r="T24" s="48">
        <v>0</v>
      </c>
      <c r="U24" s="48">
        <v>2</v>
      </c>
      <c r="V24" s="327">
        <v>0</v>
      </c>
      <c r="W24" s="48">
        <v>0</v>
      </c>
      <c r="X24" s="328">
        <v>0</v>
      </c>
    </row>
    <row r="25" spans="1:24">
      <c r="A25" s="191">
        <v>2</v>
      </c>
      <c r="B25" s="213" t="s">
        <v>29</v>
      </c>
      <c r="C25" s="48">
        <v>49</v>
      </c>
      <c r="D25" s="48">
        <v>49</v>
      </c>
      <c r="E25" s="48">
        <v>14</v>
      </c>
      <c r="F25" s="48">
        <v>45</v>
      </c>
      <c r="G25" s="48">
        <v>24</v>
      </c>
      <c r="H25" s="48">
        <v>14</v>
      </c>
      <c r="I25" s="48">
        <v>5</v>
      </c>
      <c r="J25" s="48">
        <v>14</v>
      </c>
      <c r="K25" s="48">
        <v>26</v>
      </c>
      <c r="L25" s="48">
        <v>0</v>
      </c>
      <c r="M25" s="48">
        <v>5</v>
      </c>
      <c r="N25" s="48">
        <v>11</v>
      </c>
      <c r="O25" s="48">
        <v>7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327">
        <v>1</v>
      </c>
      <c r="W25" s="48">
        <v>1</v>
      </c>
      <c r="X25" s="328">
        <v>0</v>
      </c>
    </row>
    <row r="26" spans="1:24">
      <c r="A26" s="191">
        <v>3</v>
      </c>
      <c r="B26" s="213" t="s">
        <v>30</v>
      </c>
      <c r="C26" s="48">
        <v>54</v>
      </c>
      <c r="D26" s="48">
        <v>54</v>
      </c>
      <c r="E26" s="48">
        <v>14</v>
      </c>
      <c r="F26" s="48">
        <v>47</v>
      </c>
      <c r="G26" s="48">
        <v>43</v>
      </c>
      <c r="H26" s="48">
        <v>11</v>
      </c>
      <c r="I26" s="48">
        <v>7</v>
      </c>
      <c r="J26" s="48">
        <v>23</v>
      </c>
      <c r="K26" s="48">
        <v>18</v>
      </c>
      <c r="L26" s="48">
        <v>0</v>
      </c>
      <c r="M26" s="48">
        <v>12</v>
      </c>
      <c r="N26" s="48">
        <v>8</v>
      </c>
      <c r="O26" s="48">
        <v>1</v>
      </c>
      <c r="P26" s="48">
        <v>0</v>
      </c>
      <c r="Q26" s="48">
        <v>2</v>
      </c>
      <c r="R26" s="48">
        <v>0</v>
      </c>
      <c r="S26" s="48">
        <v>1</v>
      </c>
      <c r="T26" s="48">
        <v>3</v>
      </c>
      <c r="U26" s="48">
        <v>4</v>
      </c>
      <c r="V26" s="327">
        <v>2</v>
      </c>
      <c r="W26" s="48">
        <v>0</v>
      </c>
      <c r="X26" s="328">
        <v>0</v>
      </c>
    </row>
    <row r="27" spans="1:24">
      <c r="A27" s="191">
        <v>4</v>
      </c>
      <c r="B27" s="213" t="s">
        <v>113</v>
      </c>
      <c r="C27" s="48">
        <v>34</v>
      </c>
      <c r="D27" s="48">
        <v>34</v>
      </c>
      <c r="E27" s="48">
        <v>9</v>
      </c>
      <c r="F27" s="48">
        <v>29</v>
      </c>
      <c r="G27" s="48">
        <v>23</v>
      </c>
      <c r="H27" s="48">
        <v>8</v>
      </c>
      <c r="I27" s="48">
        <v>5</v>
      </c>
      <c r="J27" s="48">
        <v>19</v>
      </c>
      <c r="K27" s="48">
        <v>13</v>
      </c>
      <c r="L27" s="48">
        <v>0</v>
      </c>
      <c r="M27" s="48">
        <v>5</v>
      </c>
      <c r="N27" s="48">
        <v>4</v>
      </c>
      <c r="O27" s="48">
        <v>0</v>
      </c>
      <c r="P27" s="48">
        <v>3</v>
      </c>
      <c r="Q27" s="48">
        <v>5</v>
      </c>
      <c r="R27" s="48">
        <v>0</v>
      </c>
      <c r="S27" s="48">
        <v>0</v>
      </c>
      <c r="T27" s="48">
        <v>0</v>
      </c>
      <c r="U27" s="48">
        <v>1</v>
      </c>
      <c r="V27" s="327">
        <v>1</v>
      </c>
      <c r="W27" s="48">
        <v>0</v>
      </c>
      <c r="X27" s="328">
        <v>0</v>
      </c>
    </row>
    <row r="28" spans="1:24" s="38" customFormat="1">
      <c r="A28" s="194">
        <v>5</v>
      </c>
      <c r="B28" s="244" t="s">
        <v>115</v>
      </c>
      <c r="C28" s="69">
        <v>436</v>
      </c>
      <c r="D28" s="69">
        <v>436</v>
      </c>
      <c r="E28" s="69">
        <v>168</v>
      </c>
      <c r="F28" s="69">
        <v>385</v>
      </c>
      <c r="G28" s="69">
        <v>0</v>
      </c>
      <c r="H28" s="69">
        <v>52</v>
      </c>
      <c r="I28" s="69">
        <v>13</v>
      </c>
      <c r="J28" s="69">
        <v>199</v>
      </c>
      <c r="K28" s="69">
        <v>193</v>
      </c>
      <c r="L28" s="69">
        <v>0</v>
      </c>
      <c r="M28" s="69">
        <v>123</v>
      </c>
      <c r="N28" s="69">
        <v>85</v>
      </c>
      <c r="O28" s="69">
        <v>6</v>
      </c>
      <c r="P28" s="69">
        <v>0</v>
      </c>
      <c r="Q28" s="69">
        <v>0</v>
      </c>
      <c r="R28" s="69">
        <v>0</v>
      </c>
      <c r="S28" s="69">
        <v>9</v>
      </c>
      <c r="T28" s="69">
        <v>7</v>
      </c>
      <c r="U28" s="69">
        <v>9</v>
      </c>
      <c r="V28" s="329">
        <v>15</v>
      </c>
      <c r="W28" s="69">
        <v>0</v>
      </c>
      <c r="X28" s="330">
        <v>0</v>
      </c>
    </row>
    <row r="29" spans="1:24">
      <c r="A29" s="191">
        <v>6</v>
      </c>
      <c r="B29" s="213" t="s">
        <v>31</v>
      </c>
      <c r="C29" s="48">
        <v>187</v>
      </c>
      <c r="D29" s="48">
        <v>187</v>
      </c>
      <c r="E29" s="48">
        <v>56</v>
      </c>
      <c r="F29" s="48">
        <v>169</v>
      </c>
      <c r="G29" s="48">
        <v>139</v>
      </c>
      <c r="H29" s="48">
        <v>35</v>
      </c>
      <c r="I29" s="48">
        <v>18</v>
      </c>
      <c r="J29" s="48">
        <v>64</v>
      </c>
      <c r="K29" s="48">
        <v>69</v>
      </c>
      <c r="L29" s="48">
        <v>0</v>
      </c>
      <c r="M29" s="48">
        <v>46</v>
      </c>
      <c r="N29" s="48">
        <v>30</v>
      </c>
      <c r="O29" s="48">
        <v>3</v>
      </c>
      <c r="P29" s="48">
        <v>0</v>
      </c>
      <c r="Q29" s="48">
        <v>0</v>
      </c>
      <c r="R29" s="48">
        <v>0</v>
      </c>
      <c r="S29" s="48">
        <v>3</v>
      </c>
      <c r="T29" s="48">
        <v>1</v>
      </c>
      <c r="U29" s="48">
        <v>8</v>
      </c>
      <c r="V29" s="327">
        <v>9</v>
      </c>
      <c r="W29" s="48">
        <v>1</v>
      </c>
      <c r="X29" s="328">
        <v>0</v>
      </c>
    </row>
    <row r="30" spans="1:24">
      <c r="A30" s="191">
        <v>7</v>
      </c>
      <c r="B30" s="213" t="s">
        <v>32</v>
      </c>
      <c r="C30" s="48">
        <v>76</v>
      </c>
      <c r="D30" s="48">
        <v>76</v>
      </c>
      <c r="E30" s="48">
        <v>21</v>
      </c>
      <c r="F30" s="48">
        <v>73</v>
      </c>
      <c r="G30" s="48">
        <v>53</v>
      </c>
      <c r="H30" s="48">
        <v>10</v>
      </c>
      <c r="I30" s="48">
        <v>3</v>
      </c>
      <c r="J30" s="48">
        <v>33</v>
      </c>
      <c r="K30" s="48">
        <v>28</v>
      </c>
      <c r="L30" s="48">
        <v>0</v>
      </c>
      <c r="M30" s="48">
        <v>22</v>
      </c>
      <c r="N30" s="48">
        <v>6</v>
      </c>
      <c r="O30" s="48">
        <v>1</v>
      </c>
      <c r="P30" s="48">
        <v>0</v>
      </c>
      <c r="Q30" s="48">
        <v>4</v>
      </c>
      <c r="R30" s="48">
        <v>0</v>
      </c>
      <c r="S30" s="48">
        <v>0</v>
      </c>
      <c r="T30" s="48">
        <v>0</v>
      </c>
      <c r="U30" s="48">
        <v>0</v>
      </c>
      <c r="V30" s="327">
        <v>5</v>
      </c>
      <c r="W30" s="48">
        <v>0</v>
      </c>
      <c r="X30" s="328">
        <v>0</v>
      </c>
    </row>
    <row r="31" spans="1:24">
      <c r="A31" s="191">
        <v>8</v>
      </c>
      <c r="B31" s="213" t="s">
        <v>33</v>
      </c>
      <c r="C31" s="48">
        <v>41</v>
      </c>
      <c r="D31" s="48">
        <v>41</v>
      </c>
      <c r="E31" s="48">
        <v>12</v>
      </c>
      <c r="F31" s="48">
        <v>28</v>
      </c>
      <c r="G31" s="48">
        <v>27</v>
      </c>
      <c r="H31" s="48">
        <v>13</v>
      </c>
      <c r="I31" s="48">
        <v>9</v>
      </c>
      <c r="J31" s="48">
        <v>18</v>
      </c>
      <c r="K31" s="48">
        <v>17</v>
      </c>
      <c r="L31" s="48">
        <v>1</v>
      </c>
      <c r="M31" s="48">
        <v>17</v>
      </c>
      <c r="N31" s="48">
        <v>14</v>
      </c>
      <c r="O31" s="48">
        <v>1</v>
      </c>
      <c r="P31" s="48">
        <v>0</v>
      </c>
      <c r="Q31" s="48">
        <v>0</v>
      </c>
      <c r="R31" s="48">
        <v>0</v>
      </c>
      <c r="S31" s="48">
        <v>1</v>
      </c>
      <c r="T31" s="48">
        <v>0</v>
      </c>
      <c r="U31" s="48">
        <v>2</v>
      </c>
      <c r="V31" s="327">
        <v>2</v>
      </c>
      <c r="W31" s="48">
        <v>0</v>
      </c>
      <c r="X31" s="328">
        <v>0</v>
      </c>
    </row>
    <row r="32" spans="1:24">
      <c r="A32" s="749" t="s">
        <v>288</v>
      </c>
      <c r="B32" s="750"/>
      <c r="C32" s="203">
        <f t="shared" ref="C32:X32" si="7">SUM(C33:C36)</f>
        <v>278</v>
      </c>
      <c r="D32" s="203">
        <f t="shared" si="7"/>
        <v>229</v>
      </c>
      <c r="E32" s="203">
        <f t="shared" si="7"/>
        <v>85</v>
      </c>
      <c r="F32" s="203">
        <f t="shared" si="7"/>
        <v>234</v>
      </c>
      <c r="G32" s="203">
        <f t="shared" si="7"/>
        <v>108</v>
      </c>
      <c r="H32" s="203">
        <f t="shared" si="7"/>
        <v>69</v>
      </c>
      <c r="I32" s="203">
        <f t="shared" si="7"/>
        <v>32</v>
      </c>
      <c r="J32" s="203">
        <f t="shared" si="7"/>
        <v>89</v>
      </c>
      <c r="K32" s="203">
        <f t="shared" si="7"/>
        <v>135</v>
      </c>
      <c r="L32" s="203">
        <f t="shared" si="7"/>
        <v>16</v>
      </c>
      <c r="M32" s="203">
        <f t="shared" si="7"/>
        <v>54</v>
      </c>
      <c r="N32" s="203">
        <f t="shared" si="7"/>
        <v>73</v>
      </c>
      <c r="O32" s="203">
        <f t="shared" si="7"/>
        <v>5</v>
      </c>
      <c r="P32" s="203">
        <f t="shared" si="7"/>
        <v>0</v>
      </c>
      <c r="Q32" s="203">
        <f t="shared" si="7"/>
        <v>1</v>
      </c>
      <c r="R32" s="203">
        <f t="shared" si="7"/>
        <v>1</v>
      </c>
      <c r="S32" s="203">
        <f t="shared" si="7"/>
        <v>3</v>
      </c>
      <c r="T32" s="203">
        <f t="shared" si="7"/>
        <v>11</v>
      </c>
      <c r="U32" s="203">
        <f t="shared" si="7"/>
        <v>18</v>
      </c>
      <c r="V32" s="203">
        <f t="shared" si="7"/>
        <v>18</v>
      </c>
      <c r="W32" s="203">
        <f t="shared" si="7"/>
        <v>1</v>
      </c>
      <c r="X32" s="204">
        <f t="shared" si="7"/>
        <v>2</v>
      </c>
    </row>
    <row r="33" spans="1:24">
      <c r="A33" s="191">
        <v>1</v>
      </c>
      <c r="B33" s="213" t="s">
        <v>121</v>
      </c>
      <c r="C33" s="48">
        <v>32</v>
      </c>
      <c r="D33" s="48">
        <v>32</v>
      </c>
      <c r="E33" s="48">
        <v>11</v>
      </c>
      <c r="F33" s="48">
        <v>27</v>
      </c>
      <c r="G33" s="48">
        <v>19</v>
      </c>
      <c r="H33" s="48">
        <v>8</v>
      </c>
      <c r="I33" s="48">
        <v>0</v>
      </c>
      <c r="J33" s="48">
        <v>9</v>
      </c>
      <c r="K33" s="48">
        <v>14</v>
      </c>
      <c r="L33" s="48">
        <v>0</v>
      </c>
      <c r="M33" s="48">
        <v>5</v>
      </c>
      <c r="N33" s="48">
        <v>7</v>
      </c>
      <c r="O33" s="48">
        <v>1</v>
      </c>
      <c r="P33" s="48">
        <v>0</v>
      </c>
      <c r="Q33" s="48">
        <v>1</v>
      </c>
      <c r="R33" s="48">
        <v>1</v>
      </c>
      <c r="S33" s="48">
        <v>0</v>
      </c>
      <c r="T33" s="48">
        <v>0</v>
      </c>
      <c r="U33" s="48">
        <v>0</v>
      </c>
      <c r="V33" s="327">
        <v>2</v>
      </c>
      <c r="W33" s="48">
        <v>0</v>
      </c>
      <c r="X33" s="328">
        <v>0</v>
      </c>
    </row>
    <row r="34" spans="1:24" s="38" customFormat="1">
      <c r="A34" s="194">
        <v>2</v>
      </c>
      <c r="B34" s="244" t="s">
        <v>123</v>
      </c>
      <c r="C34" s="69">
        <v>123</v>
      </c>
      <c r="D34" s="69">
        <v>89</v>
      </c>
      <c r="E34" s="69">
        <v>41</v>
      </c>
      <c r="F34" s="69">
        <v>110</v>
      </c>
      <c r="G34" s="69">
        <v>0</v>
      </c>
      <c r="H34" s="69">
        <v>20</v>
      </c>
      <c r="I34" s="69">
        <v>8</v>
      </c>
      <c r="J34" s="69">
        <v>48</v>
      </c>
      <c r="K34" s="69">
        <v>67</v>
      </c>
      <c r="L34" s="69">
        <v>10</v>
      </c>
      <c r="M34" s="69">
        <v>21</v>
      </c>
      <c r="N34" s="69">
        <v>26</v>
      </c>
      <c r="O34" s="69">
        <v>2</v>
      </c>
      <c r="P34" s="69">
        <v>0</v>
      </c>
      <c r="Q34" s="69">
        <v>0</v>
      </c>
      <c r="R34" s="69">
        <v>0</v>
      </c>
      <c r="S34" s="69">
        <v>1</v>
      </c>
      <c r="T34" s="69">
        <v>5</v>
      </c>
      <c r="U34" s="69">
        <v>7</v>
      </c>
      <c r="V34" s="329">
        <v>7</v>
      </c>
      <c r="W34" s="69">
        <v>1</v>
      </c>
      <c r="X34" s="330">
        <v>0</v>
      </c>
    </row>
    <row r="35" spans="1:24">
      <c r="A35" s="191">
        <v>3</v>
      </c>
      <c r="B35" s="213" t="s">
        <v>289</v>
      </c>
      <c r="C35" s="48">
        <v>66</v>
      </c>
      <c r="D35" s="48">
        <v>51</v>
      </c>
      <c r="E35" s="48">
        <v>17</v>
      </c>
      <c r="F35" s="48">
        <v>52</v>
      </c>
      <c r="G35" s="48">
        <v>64</v>
      </c>
      <c r="H35" s="48">
        <v>24</v>
      </c>
      <c r="I35" s="48">
        <v>13</v>
      </c>
      <c r="J35" s="48">
        <v>17</v>
      </c>
      <c r="K35" s="48">
        <v>33</v>
      </c>
      <c r="L35" s="48">
        <v>4</v>
      </c>
      <c r="M35" s="48">
        <v>18</v>
      </c>
      <c r="N35" s="48">
        <v>22</v>
      </c>
      <c r="O35" s="48">
        <v>1</v>
      </c>
      <c r="P35" s="48">
        <v>0</v>
      </c>
      <c r="Q35" s="48">
        <v>0</v>
      </c>
      <c r="R35" s="48">
        <v>0</v>
      </c>
      <c r="S35" s="48">
        <v>0</v>
      </c>
      <c r="T35" s="48">
        <v>2</v>
      </c>
      <c r="U35" s="48">
        <v>5</v>
      </c>
      <c r="V35" s="327">
        <v>8</v>
      </c>
      <c r="W35" s="48">
        <v>0</v>
      </c>
      <c r="X35" s="328">
        <v>2</v>
      </c>
    </row>
    <row r="36" spans="1:24">
      <c r="A36" s="191">
        <v>4</v>
      </c>
      <c r="B36" s="213" t="s">
        <v>35</v>
      </c>
      <c r="C36" s="48">
        <v>57</v>
      </c>
      <c r="D36" s="48">
        <v>57</v>
      </c>
      <c r="E36" s="48">
        <v>16</v>
      </c>
      <c r="F36" s="48">
        <v>45</v>
      </c>
      <c r="G36" s="48">
        <v>25</v>
      </c>
      <c r="H36" s="48">
        <v>17</v>
      </c>
      <c r="I36" s="48">
        <v>11</v>
      </c>
      <c r="J36" s="48">
        <v>15</v>
      </c>
      <c r="K36" s="48">
        <v>21</v>
      </c>
      <c r="L36" s="48">
        <v>2</v>
      </c>
      <c r="M36" s="48">
        <v>10</v>
      </c>
      <c r="N36" s="48">
        <v>18</v>
      </c>
      <c r="O36" s="48">
        <v>1</v>
      </c>
      <c r="P36" s="48">
        <v>0</v>
      </c>
      <c r="Q36" s="48">
        <v>0</v>
      </c>
      <c r="R36" s="48">
        <v>0</v>
      </c>
      <c r="S36" s="48">
        <v>2</v>
      </c>
      <c r="T36" s="48">
        <v>4</v>
      </c>
      <c r="U36" s="48">
        <v>6</v>
      </c>
      <c r="V36" s="327">
        <v>1</v>
      </c>
      <c r="W36" s="48">
        <v>0</v>
      </c>
      <c r="X36" s="328">
        <v>0</v>
      </c>
    </row>
    <row r="37" spans="1:24">
      <c r="A37" s="749" t="s">
        <v>290</v>
      </c>
      <c r="B37" s="750"/>
      <c r="C37" s="203">
        <f t="shared" ref="C37:X37" si="8">SUM(C38:C54)</f>
        <v>2317</v>
      </c>
      <c r="D37" s="203">
        <f t="shared" si="8"/>
        <v>2317</v>
      </c>
      <c r="E37" s="203">
        <f t="shared" si="8"/>
        <v>536</v>
      </c>
      <c r="F37" s="203">
        <f t="shared" si="8"/>
        <v>2033</v>
      </c>
      <c r="G37" s="203">
        <f t="shared" si="8"/>
        <v>554</v>
      </c>
      <c r="H37" s="203">
        <f t="shared" si="8"/>
        <v>394</v>
      </c>
      <c r="I37" s="203">
        <f t="shared" si="8"/>
        <v>196</v>
      </c>
      <c r="J37" s="203">
        <f t="shared" si="8"/>
        <v>992</v>
      </c>
      <c r="K37" s="203">
        <f t="shared" si="8"/>
        <v>1092</v>
      </c>
      <c r="L37" s="203">
        <f t="shared" si="8"/>
        <v>46</v>
      </c>
      <c r="M37" s="203">
        <f t="shared" si="8"/>
        <v>653</v>
      </c>
      <c r="N37" s="203">
        <f t="shared" si="8"/>
        <v>447</v>
      </c>
      <c r="O37" s="203">
        <f t="shared" si="8"/>
        <v>40</v>
      </c>
      <c r="P37" s="203">
        <f t="shared" si="8"/>
        <v>0</v>
      </c>
      <c r="Q37" s="203">
        <f t="shared" si="8"/>
        <v>9</v>
      </c>
      <c r="R37" s="203">
        <f t="shared" si="8"/>
        <v>0</v>
      </c>
      <c r="S37" s="203">
        <f t="shared" si="8"/>
        <v>38</v>
      </c>
      <c r="T37" s="203">
        <f t="shared" si="8"/>
        <v>59</v>
      </c>
      <c r="U37" s="203">
        <f t="shared" si="8"/>
        <v>81</v>
      </c>
      <c r="V37" s="203">
        <f t="shared" si="8"/>
        <v>87</v>
      </c>
      <c r="W37" s="203">
        <f t="shared" si="8"/>
        <v>9</v>
      </c>
      <c r="X37" s="204">
        <f t="shared" si="8"/>
        <v>6</v>
      </c>
    </row>
    <row r="38" spans="1:24">
      <c r="A38" s="191">
        <v>1</v>
      </c>
      <c r="B38" s="213" t="s">
        <v>36</v>
      </c>
      <c r="C38" s="48">
        <v>29</v>
      </c>
      <c r="D38" s="48">
        <v>29</v>
      </c>
      <c r="E38" s="48">
        <v>6</v>
      </c>
      <c r="F38" s="48">
        <v>21</v>
      </c>
      <c r="G38" s="48">
        <v>17</v>
      </c>
      <c r="H38" s="48">
        <v>9</v>
      </c>
      <c r="I38" s="48">
        <v>5</v>
      </c>
      <c r="J38" s="48">
        <v>8</v>
      </c>
      <c r="K38" s="48">
        <v>9</v>
      </c>
      <c r="L38" s="48">
        <v>1</v>
      </c>
      <c r="M38" s="48">
        <v>6</v>
      </c>
      <c r="N38" s="48">
        <v>10</v>
      </c>
      <c r="O38" s="48">
        <v>1</v>
      </c>
      <c r="P38" s="48">
        <v>0</v>
      </c>
      <c r="Q38" s="48">
        <v>0</v>
      </c>
      <c r="R38" s="48">
        <v>0</v>
      </c>
      <c r="S38" s="48">
        <v>0</v>
      </c>
      <c r="T38" s="48">
        <v>1</v>
      </c>
      <c r="U38" s="48">
        <v>2</v>
      </c>
      <c r="V38" s="327">
        <v>0</v>
      </c>
      <c r="W38" s="48">
        <v>0</v>
      </c>
      <c r="X38" s="328">
        <v>0</v>
      </c>
    </row>
    <row r="39" spans="1:24">
      <c r="A39" s="191">
        <v>2</v>
      </c>
      <c r="B39" s="213" t="s">
        <v>37</v>
      </c>
      <c r="C39" s="48">
        <v>77</v>
      </c>
      <c r="D39" s="48">
        <v>77</v>
      </c>
      <c r="E39" s="48">
        <v>17</v>
      </c>
      <c r="F39" s="48">
        <v>73</v>
      </c>
      <c r="G39" s="48">
        <v>32</v>
      </c>
      <c r="H39" s="48">
        <v>8</v>
      </c>
      <c r="I39" s="48">
        <v>4</v>
      </c>
      <c r="J39" s="48">
        <v>45</v>
      </c>
      <c r="K39" s="48">
        <v>25</v>
      </c>
      <c r="L39" s="48">
        <v>2</v>
      </c>
      <c r="M39" s="48">
        <v>25</v>
      </c>
      <c r="N39" s="48">
        <v>8</v>
      </c>
      <c r="O39" s="48">
        <v>1</v>
      </c>
      <c r="P39" s="48">
        <v>0</v>
      </c>
      <c r="Q39" s="48">
        <v>0</v>
      </c>
      <c r="R39" s="48">
        <v>0</v>
      </c>
      <c r="S39" s="48">
        <v>1</v>
      </c>
      <c r="T39" s="48">
        <v>11</v>
      </c>
      <c r="U39" s="48">
        <v>0</v>
      </c>
      <c r="V39" s="327">
        <v>3</v>
      </c>
      <c r="W39" s="48">
        <v>1</v>
      </c>
      <c r="X39" s="328">
        <v>2</v>
      </c>
    </row>
    <row r="40" spans="1:24">
      <c r="A40" s="191">
        <v>3</v>
      </c>
      <c r="B40" s="213" t="s">
        <v>38</v>
      </c>
      <c r="C40" s="48">
        <v>62</v>
      </c>
      <c r="D40" s="48">
        <v>62</v>
      </c>
      <c r="E40" s="48">
        <v>20</v>
      </c>
      <c r="F40" s="48">
        <v>58</v>
      </c>
      <c r="G40" s="48">
        <v>22</v>
      </c>
      <c r="H40" s="48">
        <v>9</v>
      </c>
      <c r="I40" s="48">
        <v>4</v>
      </c>
      <c r="J40" s="48">
        <v>30</v>
      </c>
      <c r="K40" s="48">
        <v>24</v>
      </c>
      <c r="L40" s="48">
        <v>0</v>
      </c>
      <c r="M40" s="48">
        <v>14</v>
      </c>
      <c r="N40" s="48">
        <v>7</v>
      </c>
      <c r="O40" s="48">
        <v>6</v>
      </c>
      <c r="P40" s="48">
        <v>0</v>
      </c>
      <c r="Q40" s="48">
        <v>0</v>
      </c>
      <c r="R40" s="48">
        <v>0</v>
      </c>
      <c r="S40" s="48">
        <v>3</v>
      </c>
      <c r="T40" s="48">
        <v>2</v>
      </c>
      <c r="U40" s="48">
        <v>0</v>
      </c>
      <c r="V40" s="327">
        <v>7</v>
      </c>
      <c r="W40" s="48">
        <v>0</v>
      </c>
      <c r="X40" s="328">
        <v>0</v>
      </c>
    </row>
    <row r="41" spans="1:24">
      <c r="A41" s="191">
        <v>4</v>
      </c>
      <c r="B41" s="213" t="s">
        <v>39</v>
      </c>
      <c r="C41" s="48">
        <v>74</v>
      </c>
      <c r="D41" s="48">
        <v>74</v>
      </c>
      <c r="E41" s="48">
        <v>19</v>
      </c>
      <c r="F41" s="48">
        <v>58</v>
      </c>
      <c r="G41" s="48">
        <v>33</v>
      </c>
      <c r="H41" s="48">
        <v>13</v>
      </c>
      <c r="I41" s="48">
        <v>6</v>
      </c>
      <c r="J41" s="48">
        <v>28</v>
      </c>
      <c r="K41" s="48">
        <v>32</v>
      </c>
      <c r="L41" s="48">
        <v>0</v>
      </c>
      <c r="M41" s="48">
        <v>18</v>
      </c>
      <c r="N41" s="48">
        <v>19</v>
      </c>
      <c r="O41" s="48">
        <v>2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7</v>
      </c>
      <c r="V41" s="327">
        <v>0</v>
      </c>
      <c r="W41" s="48">
        <v>2</v>
      </c>
      <c r="X41" s="328">
        <v>2</v>
      </c>
    </row>
    <row r="42" spans="1:24">
      <c r="A42" s="191">
        <v>5</v>
      </c>
      <c r="B42" s="213" t="s">
        <v>70</v>
      </c>
      <c r="C42" s="48">
        <v>123</v>
      </c>
      <c r="D42" s="48">
        <v>123</v>
      </c>
      <c r="E42" s="48">
        <v>20</v>
      </c>
      <c r="F42" s="48">
        <v>113</v>
      </c>
      <c r="G42" s="48">
        <v>59</v>
      </c>
      <c r="H42" s="48">
        <v>24</v>
      </c>
      <c r="I42" s="48">
        <v>9</v>
      </c>
      <c r="J42" s="48">
        <v>48</v>
      </c>
      <c r="K42" s="48">
        <v>54</v>
      </c>
      <c r="L42" s="48">
        <v>6</v>
      </c>
      <c r="M42" s="48">
        <v>34</v>
      </c>
      <c r="N42" s="48">
        <v>21</v>
      </c>
      <c r="O42" s="48">
        <v>1</v>
      </c>
      <c r="P42" s="48">
        <v>0</v>
      </c>
      <c r="Q42" s="48">
        <v>0</v>
      </c>
      <c r="R42" s="48">
        <v>0</v>
      </c>
      <c r="S42" s="48">
        <v>3</v>
      </c>
      <c r="T42" s="48">
        <v>0</v>
      </c>
      <c r="U42" s="48">
        <v>6</v>
      </c>
      <c r="V42" s="327">
        <v>10</v>
      </c>
      <c r="W42" s="48">
        <v>1</v>
      </c>
      <c r="X42" s="328">
        <v>0</v>
      </c>
    </row>
    <row r="43" spans="1:24">
      <c r="A43" s="191">
        <v>6</v>
      </c>
      <c r="B43" s="213" t="s">
        <v>40</v>
      </c>
      <c r="C43" s="48">
        <v>80</v>
      </c>
      <c r="D43" s="48">
        <v>80</v>
      </c>
      <c r="E43" s="48">
        <v>14</v>
      </c>
      <c r="F43" s="48">
        <v>74</v>
      </c>
      <c r="G43" s="48">
        <v>29</v>
      </c>
      <c r="H43" s="48">
        <v>16</v>
      </c>
      <c r="I43" s="48">
        <v>9</v>
      </c>
      <c r="J43" s="48">
        <v>40</v>
      </c>
      <c r="K43" s="48">
        <v>26</v>
      </c>
      <c r="L43" s="48">
        <v>2</v>
      </c>
      <c r="M43" s="48">
        <v>33</v>
      </c>
      <c r="N43" s="48">
        <v>13</v>
      </c>
      <c r="O43" s="48">
        <v>1</v>
      </c>
      <c r="P43" s="48">
        <v>0</v>
      </c>
      <c r="Q43" s="48">
        <v>2</v>
      </c>
      <c r="R43" s="48">
        <v>0</v>
      </c>
      <c r="S43" s="48">
        <v>4</v>
      </c>
      <c r="T43" s="48">
        <v>2</v>
      </c>
      <c r="U43" s="48">
        <v>1</v>
      </c>
      <c r="V43" s="327">
        <v>3</v>
      </c>
      <c r="W43" s="48">
        <v>0</v>
      </c>
      <c r="X43" s="328">
        <v>0</v>
      </c>
    </row>
    <row r="44" spans="1:24">
      <c r="A44" s="191">
        <v>7</v>
      </c>
      <c r="B44" s="213" t="s">
        <v>41</v>
      </c>
      <c r="C44" s="48">
        <v>62</v>
      </c>
      <c r="D44" s="48">
        <v>62</v>
      </c>
      <c r="E44" s="48">
        <v>22</v>
      </c>
      <c r="F44" s="48">
        <v>53</v>
      </c>
      <c r="G44" s="48">
        <v>21</v>
      </c>
      <c r="H44" s="48">
        <v>13</v>
      </c>
      <c r="I44" s="48">
        <v>8</v>
      </c>
      <c r="J44" s="48">
        <v>26</v>
      </c>
      <c r="K44" s="48">
        <v>29</v>
      </c>
      <c r="L44" s="48">
        <v>2</v>
      </c>
      <c r="M44" s="48">
        <v>21</v>
      </c>
      <c r="N44" s="48">
        <v>10</v>
      </c>
      <c r="O44" s="48">
        <v>1</v>
      </c>
      <c r="P44" s="48">
        <v>0</v>
      </c>
      <c r="Q44" s="48">
        <v>2</v>
      </c>
      <c r="R44" s="48">
        <v>0</v>
      </c>
      <c r="S44" s="48">
        <v>1</v>
      </c>
      <c r="T44" s="48">
        <v>1</v>
      </c>
      <c r="U44" s="48">
        <v>2</v>
      </c>
      <c r="V44" s="327">
        <v>3</v>
      </c>
      <c r="W44" s="48">
        <v>0</v>
      </c>
      <c r="X44" s="328">
        <v>0</v>
      </c>
    </row>
    <row r="45" spans="1:24">
      <c r="A45" s="191">
        <v>8</v>
      </c>
      <c r="B45" s="213" t="s">
        <v>42</v>
      </c>
      <c r="C45" s="48">
        <v>98</v>
      </c>
      <c r="D45" s="48">
        <v>98</v>
      </c>
      <c r="E45" s="48">
        <v>27</v>
      </c>
      <c r="F45" s="48">
        <v>84</v>
      </c>
      <c r="G45" s="48">
        <v>54</v>
      </c>
      <c r="H45" s="48">
        <v>15</v>
      </c>
      <c r="I45" s="48">
        <v>4</v>
      </c>
      <c r="J45" s="48">
        <v>41</v>
      </c>
      <c r="K45" s="48">
        <v>42</v>
      </c>
      <c r="L45" s="48">
        <v>0</v>
      </c>
      <c r="M45" s="48">
        <v>34</v>
      </c>
      <c r="N45" s="48">
        <v>19</v>
      </c>
      <c r="O45" s="48">
        <v>0</v>
      </c>
      <c r="P45" s="48">
        <v>0</v>
      </c>
      <c r="Q45" s="48">
        <v>0</v>
      </c>
      <c r="R45" s="48">
        <v>0</v>
      </c>
      <c r="S45" s="48">
        <v>4</v>
      </c>
      <c r="T45" s="48">
        <v>5</v>
      </c>
      <c r="U45" s="48">
        <v>2</v>
      </c>
      <c r="V45" s="327">
        <v>6</v>
      </c>
      <c r="W45" s="48">
        <v>0</v>
      </c>
      <c r="X45" s="328">
        <v>0</v>
      </c>
    </row>
    <row r="46" spans="1:24">
      <c r="A46" s="191">
        <v>9</v>
      </c>
      <c r="B46" s="213" t="s">
        <v>43</v>
      </c>
      <c r="C46" s="48">
        <v>83</v>
      </c>
      <c r="D46" s="48">
        <v>83</v>
      </c>
      <c r="E46" s="48">
        <v>26</v>
      </c>
      <c r="F46" s="48">
        <v>72</v>
      </c>
      <c r="G46" s="48">
        <v>26</v>
      </c>
      <c r="H46" s="48">
        <v>9</v>
      </c>
      <c r="I46" s="48">
        <v>6</v>
      </c>
      <c r="J46" s="48">
        <v>45</v>
      </c>
      <c r="K46" s="48">
        <v>32</v>
      </c>
      <c r="L46" s="48">
        <v>0</v>
      </c>
      <c r="M46" s="48">
        <v>30</v>
      </c>
      <c r="N46" s="48">
        <v>18</v>
      </c>
      <c r="O46" s="48">
        <v>0</v>
      </c>
      <c r="P46" s="48">
        <v>0</v>
      </c>
      <c r="Q46" s="48">
        <v>0</v>
      </c>
      <c r="R46" s="48">
        <v>0</v>
      </c>
      <c r="S46" s="48">
        <v>2</v>
      </c>
      <c r="T46" s="48">
        <v>0</v>
      </c>
      <c r="U46" s="48">
        <v>1</v>
      </c>
      <c r="V46" s="327">
        <v>0</v>
      </c>
      <c r="W46" s="48">
        <v>0</v>
      </c>
      <c r="X46" s="328">
        <v>0</v>
      </c>
    </row>
    <row r="47" spans="1:24">
      <c r="A47" s="191">
        <v>10</v>
      </c>
      <c r="B47" s="213" t="s">
        <v>44</v>
      </c>
      <c r="C47" s="48">
        <v>57</v>
      </c>
      <c r="D47" s="48">
        <v>57</v>
      </c>
      <c r="E47" s="48">
        <v>18</v>
      </c>
      <c r="F47" s="48">
        <v>49</v>
      </c>
      <c r="G47" s="48">
        <v>35</v>
      </c>
      <c r="H47" s="48">
        <v>15</v>
      </c>
      <c r="I47" s="48">
        <v>8</v>
      </c>
      <c r="J47" s="48">
        <v>23</v>
      </c>
      <c r="K47" s="48">
        <v>24</v>
      </c>
      <c r="L47" s="48">
        <v>0</v>
      </c>
      <c r="M47" s="48">
        <v>21</v>
      </c>
      <c r="N47" s="48">
        <v>14</v>
      </c>
      <c r="O47" s="48">
        <v>2</v>
      </c>
      <c r="P47" s="48">
        <v>0</v>
      </c>
      <c r="Q47" s="48">
        <v>0</v>
      </c>
      <c r="R47" s="48">
        <v>0</v>
      </c>
      <c r="S47" s="48">
        <v>0</v>
      </c>
      <c r="T47" s="48">
        <v>13</v>
      </c>
      <c r="U47" s="48">
        <v>4</v>
      </c>
      <c r="V47" s="327">
        <v>3</v>
      </c>
      <c r="W47" s="48">
        <v>0</v>
      </c>
      <c r="X47" s="328">
        <v>0</v>
      </c>
    </row>
    <row r="48" spans="1:24">
      <c r="A48" s="191">
        <v>11</v>
      </c>
      <c r="B48" s="213" t="s">
        <v>45</v>
      </c>
      <c r="C48" s="48">
        <v>57</v>
      </c>
      <c r="D48" s="48">
        <v>57</v>
      </c>
      <c r="E48" s="48">
        <v>16</v>
      </c>
      <c r="F48" s="48">
        <v>49</v>
      </c>
      <c r="G48" s="48">
        <v>29</v>
      </c>
      <c r="H48" s="48">
        <v>14</v>
      </c>
      <c r="I48" s="48">
        <v>4</v>
      </c>
      <c r="J48" s="48">
        <v>20</v>
      </c>
      <c r="K48" s="48">
        <v>30</v>
      </c>
      <c r="L48" s="48">
        <v>0</v>
      </c>
      <c r="M48" s="48">
        <v>18</v>
      </c>
      <c r="N48" s="48">
        <v>11</v>
      </c>
      <c r="O48" s="48">
        <v>1</v>
      </c>
      <c r="P48" s="48">
        <v>0</v>
      </c>
      <c r="Q48" s="48">
        <v>0</v>
      </c>
      <c r="R48" s="48">
        <v>0</v>
      </c>
      <c r="S48" s="48">
        <v>4</v>
      </c>
      <c r="T48" s="48">
        <v>0</v>
      </c>
      <c r="U48" s="48">
        <v>2</v>
      </c>
      <c r="V48" s="327">
        <v>6</v>
      </c>
      <c r="W48" s="48">
        <v>0</v>
      </c>
      <c r="X48" s="328">
        <v>0</v>
      </c>
    </row>
    <row r="49" spans="1:24" s="38" customFormat="1">
      <c r="A49" s="194">
        <v>12</v>
      </c>
      <c r="B49" s="244" t="s">
        <v>330</v>
      </c>
      <c r="C49" s="69">
        <v>1084</v>
      </c>
      <c r="D49" s="69">
        <v>1084</v>
      </c>
      <c r="E49" s="69">
        <v>226</v>
      </c>
      <c r="F49" s="69">
        <v>966</v>
      </c>
      <c r="G49" s="69">
        <v>0</v>
      </c>
      <c r="H49" s="69">
        <v>157</v>
      </c>
      <c r="I49" s="69">
        <v>71</v>
      </c>
      <c r="J49" s="69">
        <v>468</v>
      </c>
      <c r="K49" s="69">
        <v>605</v>
      </c>
      <c r="L49" s="69">
        <v>25</v>
      </c>
      <c r="M49" s="69">
        <v>267</v>
      </c>
      <c r="N49" s="69">
        <v>195</v>
      </c>
      <c r="O49" s="69">
        <v>14</v>
      </c>
      <c r="P49" s="69">
        <v>0</v>
      </c>
      <c r="Q49" s="69">
        <v>1</v>
      </c>
      <c r="R49" s="69">
        <v>0</v>
      </c>
      <c r="S49" s="69">
        <v>14</v>
      </c>
      <c r="T49" s="69">
        <v>3</v>
      </c>
      <c r="U49" s="69">
        <v>35</v>
      </c>
      <c r="V49" s="329">
        <v>28</v>
      </c>
      <c r="W49" s="69">
        <v>1</v>
      </c>
      <c r="X49" s="330">
        <v>1</v>
      </c>
    </row>
    <row r="50" spans="1:24">
      <c r="A50" s="191">
        <v>13</v>
      </c>
      <c r="B50" s="213" t="s">
        <v>46</v>
      </c>
      <c r="C50" s="48">
        <v>45</v>
      </c>
      <c r="D50" s="48">
        <v>45</v>
      </c>
      <c r="E50" s="48">
        <v>7</v>
      </c>
      <c r="F50" s="48">
        <v>37</v>
      </c>
      <c r="G50" s="48">
        <v>30</v>
      </c>
      <c r="H50" s="48">
        <v>10</v>
      </c>
      <c r="I50" s="48">
        <v>6</v>
      </c>
      <c r="J50" s="48">
        <v>20</v>
      </c>
      <c r="K50" s="48">
        <v>22</v>
      </c>
      <c r="L50" s="48">
        <v>0</v>
      </c>
      <c r="M50" s="48">
        <v>10</v>
      </c>
      <c r="N50" s="48">
        <v>11</v>
      </c>
      <c r="O50" s="48">
        <v>1</v>
      </c>
      <c r="P50" s="48">
        <v>0</v>
      </c>
      <c r="Q50" s="48">
        <v>3</v>
      </c>
      <c r="R50" s="48">
        <v>0</v>
      </c>
      <c r="S50" s="48">
        <v>0</v>
      </c>
      <c r="T50" s="48">
        <v>1</v>
      </c>
      <c r="U50" s="48">
        <v>1</v>
      </c>
      <c r="V50" s="327">
        <v>0</v>
      </c>
      <c r="W50" s="48">
        <v>0</v>
      </c>
      <c r="X50" s="328">
        <v>0</v>
      </c>
    </row>
    <row r="51" spans="1:24">
      <c r="A51" s="191">
        <v>14</v>
      </c>
      <c r="B51" s="213" t="s">
        <v>47</v>
      </c>
      <c r="C51" s="48">
        <v>67</v>
      </c>
      <c r="D51" s="48">
        <v>67</v>
      </c>
      <c r="E51" s="48">
        <v>13</v>
      </c>
      <c r="F51" s="48">
        <v>64</v>
      </c>
      <c r="G51" s="48">
        <v>31</v>
      </c>
      <c r="H51" s="48">
        <v>10</v>
      </c>
      <c r="I51" s="48">
        <v>8</v>
      </c>
      <c r="J51" s="48">
        <v>33</v>
      </c>
      <c r="K51" s="48">
        <v>22</v>
      </c>
      <c r="L51" s="48">
        <v>0</v>
      </c>
      <c r="M51" s="48">
        <v>19</v>
      </c>
      <c r="N51" s="48">
        <v>8</v>
      </c>
      <c r="O51" s="48">
        <v>1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4</v>
      </c>
      <c r="V51" s="327">
        <v>5</v>
      </c>
      <c r="W51" s="48">
        <v>3</v>
      </c>
      <c r="X51" s="328">
        <v>0</v>
      </c>
    </row>
    <row r="52" spans="1:24">
      <c r="A52" s="191">
        <v>15</v>
      </c>
      <c r="B52" s="213" t="s">
        <v>48</v>
      </c>
      <c r="C52" s="48">
        <v>135</v>
      </c>
      <c r="D52" s="48">
        <v>135</v>
      </c>
      <c r="E52" s="48">
        <v>36</v>
      </c>
      <c r="F52" s="48">
        <v>107</v>
      </c>
      <c r="G52" s="48">
        <v>51</v>
      </c>
      <c r="H52" s="48">
        <v>38</v>
      </c>
      <c r="I52" s="48">
        <v>24</v>
      </c>
      <c r="J52" s="48">
        <v>47</v>
      </c>
      <c r="K52" s="48">
        <v>64</v>
      </c>
      <c r="L52" s="48">
        <v>2</v>
      </c>
      <c r="M52" s="48">
        <v>53</v>
      </c>
      <c r="N52" s="48">
        <v>40</v>
      </c>
      <c r="O52" s="48">
        <v>7</v>
      </c>
      <c r="P52" s="48">
        <v>0</v>
      </c>
      <c r="Q52" s="48">
        <v>1</v>
      </c>
      <c r="R52" s="48">
        <v>0</v>
      </c>
      <c r="S52" s="48">
        <v>1</v>
      </c>
      <c r="T52" s="48">
        <v>3</v>
      </c>
      <c r="U52" s="48">
        <v>10</v>
      </c>
      <c r="V52" s="327">
        <v>8</v>
      </c>
      <c r="W52" s="48">
        <v>0</v>
      </c>
      <c r="X52" s="328">
        <v>1</v>
      </c>
    </row>
    <row r="53" spans="1:24">
      <c r="A53" s="191">
        <v>16</v>
      </c>
      <c r="B53" s="213" t="s">
        <v>49</v>
      </c>
      <c r="C53" s="48">
        <v>108</v>
      </c>
      <c r="D53" s="48">
        <v>108</v>
      </c>
      <c r="E53" s="48">
        <v>33</v>
      </c>
      <c r="F53" s="48">
        <v>85</v>
      </c>
      <c r="G53" s="48">
        <v>64</v>
      </c>
      <c r="H53" s="48">
        <v>27</v>
      </c>
      <c r="I53" s="48">
        <v>15</v>
      </c>
      <c r="J53" s="48">
        <v>39</v>
      </c>
      <c r="K53" s="48">
        <v>37</v>
      </c>
      <c r="L53" s="48">
        <v>5</v>
      </c>
      <c r="M53" s="48">
        <v>28</v>
      </c>
      <c r="N53" s="48">
        <v>36</v>
      </c>
      <c r="O53" s="48">
        <v>1</v>
      </c>
      <c r="P53" s="48">
        <v>0</v>
      </c>
      <c r="Q53" s="48">
        <v>0</v>
      </c>
      <c r="R53" s="48">
        <v>0</v>
      </c>
      <c r="S53" s="48">
        <v>1</v>
      </c>
      <c r="T53" s="48">
        <v>13</v>
      </c>
      <c r="U53" s="48">
        <v>4</v>
      </c>
      <c r="V53" s="327">
        <v>5</v>
      </c>
      <c r="W53" s="48">
        <v>1</v>
      </c>
      <c r="X53" s="328">
        <v>0</v>
      </c>
    </row>
    <row r="54" spans="1:24" ht="13.5" thickBot="1">
      <c r="A54" s="196">
        <v>17</v>
      </c>
      <c r="B54" s="251" t="s">
        <v>50</v>
      </c>
      <c r="C54" s="70">
        <v>76</v>
      </c>
      <c r="D54" s="70">
        <v>76</v>
      </c>
      <c r="E54" s="70">
        <v>16</v>
      </c>
      <c r="F54" s="70">
        <v>70</v>
      </c>
      <c r="G54" s="70">
        <v>21</v>
      </c>
      <c r="H54" s="70">
        <v>7</v>
      </c>
      <c r="I54" s="70">
        <v>5</v>
      </c>
      <c r="J54" s="70">
        <v>31</v>
      </c>
      <c r="K54" s="70">
        <v>15</v>
      </c>
      <c r="L54" s="70">
        <v>1</v>
      </c>
      <c r="M54" s="70">
        <v>22</v>
      </c>
      <c r="N54" s="70">
        <v>7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4</v>
      </c>
      <c r="U54" s="70">
        <v>0</v>
      </c>
      <c r="V54" s="331">
        <v>0</v>
      </c>
      <c r="W54" s="70">
        <v>0</v>
      </c>
      <c r="X54" s="332">
        <v>0</v>
      </c>
    </row>
    <row r="55" spans="1:24" ht="13.5" thickTop="1"/>
  </sheetData>
  <mergeCells count="34">
    <mergeCell ref="A1:X1"/>
    <mergeCell ref="A2:X2"/>
    <mergeCell ref="A3:A5"/>
    <mergeCell ref="B3:B5"/>
    <mergeCell ref="C3:C5"/>
    <mergeCell ref="D3:X3"/>
    <mergeCell ref="D4:D5"/>
    <mergeCell ref="E4:E5"/>
    <mergeCell ref="F4:F5"/>
    <mergeCell ref="G4:G5"/>
    <mergeCell ref="X4:X5"/>
    <mergeCell ref="R4:R5"/>
    <mergeCell ref="S4:S5"/>
    <mergeCell ref="I4:I5"/>
    <mergeCell ref="J4:J5"/>
    <mergeCell ref="K4:K5"/>
    <mergeCell ref="A37:B37"/>
    <mergeCell ref="T4:T5"/>
    <mergeCell ref="U4:U5"/>
    <mergeCell ref="A23:B23"/>
    <mergeCell ref="A32:B32"/>
    <mergeCell ref="V4:V5"/>
    <mergeCell ref="W4:W5"/>
    <mergeCell ref="A7:B7"/>
    <mergeCell ref="A12:B12"/>
    <mergeCell ref="A18:B18"/>
    <mergeCell ref="A6:B6"/>
    <mergeCell ref="N4:N5"/>
    <mergeCell ref="O4:O5"/>
    <mergeCell ref="P4:P5"/>
    <mergeCell ref="Q4:Q5"/>
    <mergeCell ref="H4:H5"/>
    <mergeCell ref="L4:L5"/>
    <mergeCell ref="M4:M5"/>
  </mergeCells>
  <printOptions horizontalCentered="1" verticalCentered="1"/>
  <pageMargins left="0.59055118110236227" right="0.59055118110236227" top="0.78740157480314965" bottom="0.39370078740157483" header="0" footer="0"/>
  <pageSetup paperSize="9" scale="6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zoomScale="75" zoomScaleNormal="75" zoomScaleSheetLayoutView="75" workbookViewId="0">
      <selection activeCell="P11" sqref="P11"/>
    </sheetView>
  </sheetViews>
  <sheetFormatPr defaultRowHeight="12.75"/>
  <cols>
    <col min="1" max="1" width="4.42578125" style="312" customWidth="1"/>
    <col min="2" max="2" width="21.42578125" style="312" customWidth="1"/>
    <col min="3" max="6" width="6.5703125" style="312" customWidth="1"/>
    <col min="7" max="7" width="6" style="312" customWidth="1"/>
    <col min="8" max="8" width="6.85546875" style="312" customWidth="1"/>
    <col min="9" max="9" width="9.140625" style="312"/>
    <col min="10" max="10" width="6.42578125" style="312" customWidth="1"/>
    <col min="11" max="11" width="6.140625" style="312" customWidth="1"/>
    <col min="12" max="12" width="8.7109375" style="312" customWidth="1"/>
    <col min="13" max="13" width="9" style="312" customWidth="1"/>
    <col min="14" max="14" width="12.42578125" style="312" customWidth="1"/>
    <col min="15" max="15" width="6.140625" style="312" customWidth="1"/>
    <col min="16" max="16" width="13" style="312" customWidth="1"/>
    <col min="17" max="17" width="9.140625" style="312"/>
    <col min="18" max="18" width="7.5703125" style="312" customWidth="1"/>
    <col min="19" max="19" width="6.7109375" style="312" customWidth="1"/>
    <col min="20" max="16384" width="9.140625" style="312"/>
  </cols>
  <sheetData>
    <row r="1" spans="1:23" ht="15.75">
      <c r="A1" s="757" t="s">
        <v>331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320"/>
      <c r="U1" s="320"/>
      <c r="V1" s="320"/>
      <c r="W1" s="320"/>
    </row>
    <row r="2" spans="1:23" ht="16.5" thickBot="1">
      <c r="A2" s="758" t="s">
        <v>1924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</row>
    <row r="3" spans="1:23" ht="12.75" customHeight="1" thickTop="1">
      <c r="A3" s="759" t="s">
        <v>87</v>
      </c>
      <c r="B3" s="761" t="s">
        <v>88</v>
      </c>
      <c r="C3" s="764" t="s">
        <v>332</v>
      </c>
      <c r="D3" s="765" t="s">
        <v>314</v>
      </c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6"/>
    </row>
    <row r="4" spans="1:23" ht="12.75" customHeight="1">
      <c r="A4" s="760"/>
      <c r="B4" s="762"/>
      <c r="C4" s="753"/>
      <c r="D4" s="753" t="s">
        <v>157</v>
      </c>
      <c r="E4" s="767" t="s">
        <v>314</v>
      </c>
      <c r="F4" s="767"/>
      <c r="G4" s="767"/>
      <c r="H4" s="767"/>
      <c r="I4" s="767"/>
      <c r="J4" s="753" t="s">
        <v>333</v>
      </c>
      <c r="K4" s="753" t="s">
        <v>334</v>
      </c>
      <c r="L4" s="753" t="s">
        <v>335</v>
      </c>
      <c r="M4" s="753" t="s">
        <v>336</v>
      </c>
      <c r="N4" s="753" t="s">
        <v>1001</v>
      </c>
      <c r="O4" s="753" t="s">
        <v>337</v>
      </c>
      <c r="P4" s="753" t="s">
        <v>1002</v>
      </c>
      <c r="Q4" s="753" t="s">
        <v>338</v>
      </c>
      <c r="R4" s="753" t="s">
        <v>339</v>
      </c>
      <c r="S4" s="768" t="s">
        <v>306</v>
      </c>
    </row>
    <row r="5" spans="1:23" ht="12.75" customHeight="1">
      <c r="A5" s="760"/>
      <c r="B5" s="762"/>
      <c r="C5" s="753"/>
      <c r="D5" s="753"/>
      <c r="E5" s="753" t="s">
        <v>340</v>
      </c>
      <c r="F5" s="753" t="s">
        <v>341</v>
      </c>
      <c r="G5" s="767" t="s">
        <v>314</v>
      </c>
      <c r="H5" s="767"/>
      <c r="I5" s="767"/>
      <c r="J5" s="753"/>
      <c r="K5" s="753"/>
      <c r="L5" s="753"/>
      <c r="M5" s="753"/>
      <c r="N5" s="753"/>
      <c r="O5" s="753"/>
      <c r="P5" s="753"/>
      <c r="Q5" s="753"/>
      <c r="R5" s="753"/>
      <c r="S5" s="768"/>
    </row>
    <row r="6" spans="1:23" ht="11.25" customHeight="1">
      <c r="A6" s="760"/>
      <c r="B6" s="763"/>
      <c r="C6" s="753"/>
      <c r="D6" s="753"/>
      <c r="E6" s="753"/>
      <c r="F6" s="753"/>
      <c r="G6" s="753" t="s">
        <v>1003</v>
      </c>
      <c r="H6" s="753" t="s">
        <v>1004</v>
      </c>
      <c r="I6" s="753" t="s">
        <v>1005</v>
      </c>
      <c r="J6" s="753"/>
      <c r="K6" s="753"/>
      <c r="L6" s="753"/>
      <c r="M6" s="753"/>
      <c r="N6" s="753"/>
      <c r="O6" s="753"/>
      <c r="P6" s="753"/>
      <c r="Q6" s="753"/>
      <c r="R6" s="753"/>
      <c r="S6" s="768"/>
    </row>
    <row r="7" spans="1:23" ht="71.25" customHeight="1">
      <c r="A7" s="760"/>
      <c r="B7" s="763"/>
      <c r="C7" s="753"/>
      <c r="D7" s="753"/>
      <c r="E7" s="753"/>
      <c r="F7" s="753"/>
      <c r="G7" s="756"/>
      <c r="H7" s="756"/>
      <c r="I7" s="756"/>
      <c r="J7" s="753"/>
      <c r="K7" s="753"/>
      <c r="L7" s="753"/>
      <c r="M7" s="753"/>
      <c r="N7" s="753"/>
      <c r="O7" s="753"/>
      <c r="P7" s="753"/>
      <c r="Q7" s="753"/>
      <c r="R7" s="753"/>
      <c r="S7" s="768"/>
    </row>
    <row r="8" spans="1:23" ht="31.5" customHeight="1">
      <c r="A8" s="741" t="s">
        <v>311</v>
      </c>
      <c r="B8" s="742"/>
      <c r="C8" s="318">
        <f t="shared" ref="C8:M8" si="0">C9+C14+C20+C25+C34+C39</f>
        <v>5561</v>
      </c>
      <c r="D8" s="318">
        <f t="shared" si="0"/>
        <v>2147</v>
      </c>
      <c r="E8" s="318">
        <f t="shared" si="0"/>
        <v>388</v>
      </c>
      <c r="F8" s="318">
        <f t="shared" si="0"/>
        <v>1759</v>
      </c>
      <c r="G8" s="318">
        <f t="shared" si="0"/>
        <v>113</v>
      </c>
      <c r="H8" s="318">
        <f t="shared" si="0"/>
        <v>1598</v>
      </c>
      <c r="I8" s="318">
        <f t="shared" si="0"/>
        <v>45</v>
      </c>
      <c r="J8" s="318">
        <f t="shared" si="0"/>
        <v>80</v>
      </c>
      <c r="K8" s="318">
        <f t="shared" si="0"/>
        <v>326</v>
      </c>
      <c r="L8" s="318">
        <f t="shared" si="0"/>
        <v>0</v>
      </c>
      <c r="M8" s="318">
        <f t="shared" si="0"/>
        <v>234</v>
      </c>
      <c r="N8" s="318">
        <f t="shared" ref="N8:S8" si="1">N9+N14+N20+N25+N34+N39</f>
        <v>75</v>
      </c>
      <c r="O8" s="318">
        <f t="shared" si="1"/>
        <v>0</v>
      </c>
      <c r="P8" s="318">
        <f t="shared" si="1"/>
        <v>92</v>
      </c>
      <c r="Q8" s="318">
        <f t="shared" si="1"/>
        <v>962</v>
      </c>
      <c r="R8" s="318">
        <f t="shared" si="1"/>
        <v>813</v>
      </c>
      <c r="S8" s="319">
        <f t="shared" si="1"/>
        <v>480</v>
      </c>
    </row>
    <row r="9" spans="1:23">
      <c r="A9" s="754" t="s">
        <v>282</v>
      </c>
      <c r="B9" s="755"/>
      <c r="C9" s="321">
        <f>SUM(C10:C13)</f>
        <v>427</v>
      </c>
      <c r="D9" s="321">
        <f t="shared" ref="D9:S9" si="2">SUM(D10:D13)</f>
        <v>189</v>
      </c>
      <c r="E9" s="321">
        <f t="shared" si="2"/>
        <v>67</v>
      </c>
      <c r="F9" s="321">
        <f t="shared" si="2"/>
        <v>122</v>
      </c>
      <c r="G9" s="321">
        <f t="shared" si="2"/>
        <v>56</v>
      </c>
      <c r="H9" s="321">
        <f t="shared" si="2"/>
        <v>61</v>
      </c>
      <c r="I9" s="321">
        <f t="shared" si="2"/>
        <v>3</v>
      </c>
      <c r="J9" s="321">
        <f t="shared" si="2"/>
        <v>12</v>
      </c>
      <c r="K9" s="321">
        <f t="shared" si="2"/>
        <v>28</v>
      </c>
      <c r="L9" s="321">
        <f t="shared" si="2"/>
        <v>0</v>
      </c>
      <c r="M9" s="321">
        <f t="shared" si="2"/>
        <v>14</v>
      </c>
      <c r="N9" s="321">
        <f>SUM(N10:N13)</f>
        <v>12</v>
      </c>
      <c r="O9" s="321">
        <f t="shared" si="2"/>
        <v>0</v>
      </c>
      <c r="P9" s="321">
        <f t="shared" si="2"/>
        <v>10</v>
      </c>
      <c r="Q9" s="321">
        <f t="shared" si="2"/>
        <v>53</v>
      </c>
      <c r="R9" s="321">
        <f t="shared" si="2"/>
        <v>60</v>
      </c>
      <c r="S9" s="322">
        <f t="shared" si="2"/>
        <v>31</v>
      </c>
    </row>
    <row r="10" spans="1:23">
      <c r="A10" s="323">
        <v>1</v>
      </c>
      <c r="B10" s="213" t="s">
        <v>14</v>
      </c>
      <c r="C10" s="193">
        <v>126</v>
      </c>
      <c r="D10" s="193">
        <v>51</v>
      </c>
      <c r="E10" s="193">
        <v>18</v>
      </c>
      <c r="F10" s="193">
        <v>33</v>
      </c>
      <c r="G10" s="193">
        <v>0</v>
      </c>
      <c r="H10" s="193">
        <v>33</v>
      </c>
      <c r="I10" s="193">
        <v>0</v>
      </c>
      <c r="J10" s="193">
        <v>3</v>
      </c>
      <c r="K10" s="193">
        <v>5</v>
      </c>
      <c r="L10" s="193">
        <v>0</v>
      </c>
      <c r="M10" s="193">
        <v>7</v>
      </c>
      <c r="N10" s="193">
        <v>0</v>
      </c>
      <c r="O10" s="193">
        <v>0</v>
      </c>
      <c r="P10" s="193">
        <v>10</v>
      </c>
      <c r="Q10" s="193">
        <v>14</v>
      </c>
      <c r="R10" s="193">
        <v>20</v>
      </c>
      <c r="S10" s="199">
        <v>10</v>
      </c>
    </row>
    <row r="11" spans="1:23">
      <c r="A11" s="323">
        <v>2</v>
      </c>
      <c r="B11" s="213" t="s">
        <v>15</v>
      </c>
      <c r="C11" s="193">
        <v>129</v>
      </c>
      <c r="D11" s="193">
        <v>56</v>
      </c>
      <c r="E11" s="193">
        <v>11</v>
      </c>
      <c r="F11" s="193">
        <v>45</v>
      </c>
      <c r="G11" s="193">
        <v>39</v>
      </c>
      <c r="H11" s="193">
        <v>4</v>
      </c>
      <c r="I11" s="193">
        <v>2</v>
      </c>
      <c r="J11" s="193">
        <v>7</v>
      </c>
      <c r="K11" s="193">
        <v>13</v>
      </c>
      <c r="L11" s="193">
        <v>0</v>
      </c>
      <c r="M11" s="193">
        <v>6</v>
      </c>
      <c r="N11" s="193">
        <v>0</v>
      </c>
      <c r="O11" s="193">
        <v>0</v>
      </c>
      <c r="P11" s="193">
        <v>0</v>
      </c>
      <c r="Q11" s="193">
        <v>22</v>
      </c>
      <c r="R11" s="193">
        <v>16</v>
      </c>
      <c r="S11" s="199">
        <v>5</v>
      </c>
    </row>
    <row r="12" spans="1:23">
      <c r="A12" s="323">
        <v>3</v>
      </c>
      <c r="B12" s="213" t="s">
        <v>17</v>
      </c>
      <c r="C12" s="193">
        <v>112</v>
      </c>
      <c r="D12" s="193">
        <v>46</v>
      </c>
      <c r="E12" s="193">
        <v>19</v>
      </c>
      <c r="F12" s="193">
        <v>27</v>
      </c>
      <c r="G12" s="193">
        <v>16</v>
      </c>
      <c r="H12" s="193">
        <v>9</v>
      </c>
      <c r="I12" s="193">
        <v>0</v>
      </c>
      <c r="J12" s="193">
        <v>1</v>
      </c>
      <c r="K12" s="193">
        <v>6</v>
      </c>
      <c r="L12" s="193">
        <v>0</v>
      </c>
      <c r="M12" s="193">
        <v>0</v>
      </c>
      <c r="N12" s="193">
        <v>12</v>
      </c>
      <c r="O12" s="193">
        <v>0</v>
      </c>
      <c r="P12" s="193">
        <v>0</v>
      </c>
      <c r="Q12" s="193">
        <v>15</v>
      </c>
      <c r="R12" s="193">
        <v>10</v>
      </c>
      <c r="S12" s="199">
        <v>15</v>
      </c>
    </row>
    <row r="13" spans="1:23">
      <c r="A13" s="323">
        <v>4</v>
      </c>
      <c r="B13" s="213" t="s">
        <v>63</v>
      </c>
      <c r="C13" s="193">
        <v>60</v>
      </c>
      <c r="D13" s="193">
        <v>36</v>
      </c>
      <c r="E13" s="193">
        <v>19</v>
      </c>
      <c r="F13" s="193">
        <v>17</v>
      </c>
      <c r="G13" s="193">
        <v>1</v>
      </c>
      <c r="H13" s="193">
        <v>15</v>
      </c>
      <c r="I13" s="193">
        <v>1</v>
      </c>
      <c r="J13" s="193">
        <v>1</v>
      </c>
      <c r="K13" s="193">
        <v>4</v>
      </c>
      <c r="L13" s="193">
        <v>0</v>
      </c>
      <c r="M13" s="193">
        <v>1</v>
      </c>
      <c r="N13" s="193">
        <v>0</v>
      </c>
      <c r="O13" s="193">
        <v>0</v>
      </c>
      <c r="P13" s="193">
        <v>0</v>
      </c>
      <c r="Q13" s="193">
        <v>2</v>
      </c>
      <c r="R13" s="193">
        <v>14</v>
      </c>
      <c r="S13" s="199">
        <v>1</v>
      </c>
    </row>
    <row r="14" spans="1:23">
      <c r="A14" s="754" t="s">
        <v>283</v>
      </c>
      <c r="B14" s="755"/>
      <c r="C14" s="321">
        <f t="shared" ref="C14:S14" si="3">SUM(C15:C19)</f>
        <v>430</v>
      </c>
      <c r="D14" s="321">
        <f t="shared" si="3"/>
        <v>156</v>
      </c>
      <c r="E14" s="321">
        <f t="shared" si="3"/>
        <v>47</v>
      </c>
      <c r="F14" s="321">
        <f t="shared" si="3"/>
        <v>109</v>
      </c>
      <c r="G14" s="321">
        <f t="shared" si="3"/>
        <v>0</v>
      </c>
      <c r="H14" s="321">
        <f t="shared" si="3"/>
        <v>104</v>
      </c>
      <c r="I14" s="321">
        <f t="shared" si="3"/>
        <v>5</v>
      </c>
      <c r="J14" s="321">
        <f t="shared" si="3"/>
        <v>8</v>
      </c>
      <c r="K14" s="321">
        <f t="shared" si="3"/>
        <v>37</v>
      </c>
      <c r="L14" s="321">
        <f t="shared" si="3"/>
        <v>0</v>
      </c>
      <c r="M14" s="321">
        <f t="shared" si="3"/>
        <v>15</v>
      </c>
      <c r="N14" s="321">
        <f t="shared" si="3"/>
        <v>0</v>
      </c>
      <c r="O14" s="321">
        <f t="shared" si="3"/>
        <v>0</v>
      </c>
      <c r="P14" s="321">
        <f t="shared" si="3"/>
        <v>7</v>
      </c>
      <c r="Q14" s="321">
        <f t="shared" si="3"/>
        <v>62</v>
      </c>
      <c r="R14" s="321">
        <f t="shared" si="3"/>
        <v>70</v>
      </c>
      <c r="S14" s="322">
        <f t="shared" si="3"/>
        <v>42</v>
      </c>
    </row>
    <row r="15" spans="1:23">
      <c r="A15" s="323">
        <v>1</v>
      </c>
      <c r="B15" s="213" t="s">
        <v>19</v>
      </c>
      <c r="C15" s="193">
        <v>49</v>
      </c>
      <c r="D15" s="193">
        <v>15</v>
      </c>
      <c r="E15" s="193">
        <v>2</v>
      </c>
      <c r="F15" s="193">
        <v>13</v>
      </c>
      <c r="G15" s="193">
        <v>0</v>
      </c>
      <c r="H15" s="193">
        <v>13</v>
      </c>
      <c r="I15" s="193">
        <v>0</v>
      </c>
      <c r="J15" s="193">
        <v>0</v>
      </c>
      <c r="K15" s="193">
        <v>14</v>
      </c>
      <c r="L15" s="193">
        <v>0</v>
      </c>
      <c r="M15" s="193">
        <v>1</v>
      </c>
      <c r="N15" s="193">
        <v>0</v>
      </c>
      <c r="O15" s="193">
        <v>0</v>
      </c>
      <c r="P15" s="193">
        <v>3</v>
      </c>
      <c r="Q15" s="193">
        <v>2</v>
      </c>
      <c r="R15" s="193">
        <v>3</v>
      </c>
      <c r="S15" s="199">
        <v>9</v>
      </c>
    </row>
    <row r="16" spans="1:23" s="325" customFormat="1">
      <c r="A16" s="324">
        <v>2</v>
      </c>
      <c r="B16" s="244" t="s">
        <v>21</v>
      </c>
      <c r="C16" s="198">
        <v>106</v>
      </c>
      <c r="D16" s="198">
        <v>41</v>
      </c>
      <c r="E16" s="198">
        <v>9</v>
      </c>
      <c r="F16" s="198">
        <v>32</v>
      </c>
      <c r="G16" s="198">
        <v>0</v>
      </c>
      <c r="H16" s="198">
        <v>31</v>
      </c>
      <c r="I16" s="198">
        <v>1</v>
      </c>
      <c r="J16" s="198">
        <v>1</v>
      </c>
      <c r="K16" s="198">
        <v>8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19</v>
      </c>
      <c r="R16" s="198">
        <v>23</v>
      </c>
      <c r="S16" s="200">
        <v>7</v>
      </c>
    </row>
    <row r="17" spans="1:19">
      <c r="A17" s="323">
        <v>3</v>
      </c>
      <c r="B17" s="213" t="s">
        <v>328</v>
      </c>
      <c r="C17" s="193">
        <v>70</v>
      </c>
      <c r="D17" s="193">
        <v>27</v>
      </c>
      <c r="E17" s="193">
        <v>10</v>
      </c>
      <c r="F17" s="193">
        <v>17</v>
      </c>
      <c r="G17" s="193">
        <v>0</v>
      </c>
      <c r="H17" s="193">
        <v>16</v>
      </c>
      <c r="I17" s="193">
        <v>1</v>
      </c>
      <c r="J17" s="193">
        <v>1</v>
      </c>
      <c r="K17" s="193">
        <v>3</v>
      </c>
      <c r="L17" s="193">
        <v>0</v>
      </c>
      <c r="M17" s="193">
        <v>1</v>
      </c>
      <c r="N17" s="193">
        <v>0</v>
      </c>
      <c r="O17" s="193">
        <v>0</v>
      </c>
      <c r="P17" s="193">
        <v>0</v>
      </c>
      <c r="Q17" s="193">
        <v>11</v>
      </c>
      <c r="R17" s="193">
        <v>11</v>
      </c>
      <c r="S17" s="199">
        <v>7</v>
      </c>
    </row>
    <row r="18" spans="1:19">
      <c r="A18" s="323">
        <v>4</v>
      </c>
      <c r="B18" s="213" t="s">
        <v>22</v>
      </c>
      <c r="C18" s="193">
        <v>122</v>
      </c>
      <c r="D18" s="193">
        <v>45</v>
      </c>
      <c r="E18" s="193">
        <v>11</v>
      </c>
      <c r="F18" s="193">
        <v>34</v>
      </c>
      <c r="G18" s="193">
        <v>0</v>
      </c>
      <c r="H18" s="193">
        <v>31</v>
      </c>
      <c r="I18" s="193">
        <v>3</v>
      </c>
      <c r="J18" s="193">
        <v>1</v>
      </c>
      <c r="K18" s="193">
        <v>12</v>
      </c>
      <c r="L18" s="193">
        <v>0</v>
      </c>
      <c r="M18" s="193">
        <v>6</v>
      </c>
      <c r="N18" s="193">
        <v>0</v>
      </c>
      <c r="O18" s="193">
        <v>0</v>
      </c>
      <c r="P18" s="193">
        <v>2</v>
      </c>
      <c r="Q18" s="193">
        <v>22</v>
      </c>
      <c r="R18" s="193">
        <v>13</v>
      </c>
      <c r="S18" s="199">
        <v>11</v>
      </c>
    </row>
    <row r="19" spans="1:19">
      <c r="A19" s="323">
        <v>5</v>
      </c>
      <c r="B19" s="213" t="s">
        <v>23</v>
      </c>
      <c r="C19" s="193">
        <v>83</v>
      </c>
      <c r="D19" s="193">
        <v>28</v>
      </c>
      <c r="E19" s="193">
        <v>15</v>
      </c>
      <c r="F19" s="193">
        <v>13</v>
      </c>
      <c r="G19" s="193">
        <v>0</v>
      </c>
      <c r="H19" s="193">
        <v>13</v>
      </c>
      <c r="I19" s="193">
        <v>0</v>
      </c>
      <c r="J19" s="193">
        <v>5</v>
      </c>
      <c r="K19" s="193">
        <v>0</v>
      </c>
      <c r="L19" s="193">
        <v>0</v>
      </c>
      <c r="M19" s="193">
        <v>7</v>
      </c>
      <c r="N19" s="193">
        <v>0</v>
      </c>
      <c r="O19" s="193">
        <v>0</v>
      </c>
      <c r="P19" s="193">
        <v>2</v>
      </c>
      <c r="Q19" s="193">
        <v>8</v>
      </c>
      <c r="R19" s="193">
        <v>20</v>
      </c>
      <c r="S19" s="199">
        <v>8</v>
      </c>
    </row>
    <row r="20" spans="1:19">
      <c r="A20" s="754" t="s">
        <v>285</v>
      </c>
      <c r="B20" s="755"/>
      <c r="C20" s="321">
        <f t="shared" ref="C20:S20" si="4">SUM(C21:C24)</f>
        <v>596</v>
      </c>
      <c r="D20" s="321">
        <f t="shared" si="4"/>
        <v>233</v>
      </c>
      <c r="E20" s="321">
        <f t="shared" si="4"/>
        <v>33</v>
      </c>
      <c r="F20" s="321">
        <f t="shared" si="4"/>
        <v>200</v>
      </c>
      <c r="G20" s="321">
        <f t="shared" si="4"/>
        <v>42</v>
      </c>
      <c r="H20" s="321">
        <f t="shared" si="4"/>
        <v>158</v>
      </c>
      <c r="I20" s="321">
        <f t="shared" si="4"/>
        <v>0</v>
      </c>
      <c r="J20" s="321">
        <f t="shared" si="4"/>
        <v>7</v>
      </c>
      <c r="K20" s="321">
        <f t="shared" si="4"/>
        <v>66</v>
      </c>
      <c r="L20" s="321">
        <f t="shared" si="4"/>
        <v>0</v>
      </c>
      <c r="M20" s="321">
        <f t="shared" si="4"/>
        <v>30</v>
      </c>
      <c r="N20" s="321">
        <f t="shared" si="4"/>
        <v>0</v>
      </c>
      <c r="O20" s="321">
        <f t="shared" si="4"/>
        <v>0</v>
      </c>
      <c r="P20" s="321">
        <f t="shared" si="4"/>
        <v>13</v>
      </c>
      <c r="Q20" s="321">
        <f t="shared" si="4"/>
        <v>89</v>
      </c>
      <c r="R20" s="321">
        <f t="shared" si="4"/>
        <v>69</v>
      </c>
      <c r="S20" s="322">
        <f t="shared" si="4"/>
        <v>55</v>
      </c>
    </row>
    <row r="21" spans="1:19">
      <c r="A21" s="323">
        <v>1</v>
      </c>
      <c r="B21" s="213" t="s">
        <v>329</v>
      </c>
      <c r="C21" s="193">
        <v>66</v>
      </c>
      <c r="D21" s="193">
        <v>24</v>
      </c>
      <c r="E21" s="193">
        <v>8</v>
      </c>
      <c r="F21" s="193">
        <v>16</v>
      </c>
      <c r="G21" s="193">
        <v>0</v>
      </c>
      <c r="H21" s="193">
        <v>16</v>
      </c>
      <c r="I21" s="193">
        <v>0</v>
      </c>
      <c r="J21" s="193">
        <v>0</v>
      </c>
      <c r="K21" s="193">
        <v>14</v>
      </c>
      <c r="L21" s="193">
        <v>0</v>
      </c>
      <c r="M21" s="193">
        <v>3</v>
      </c>
      <c r="N21" s="193">
        <v>0</v>
      </c>
      <c r="O21" s="193">
        <v>0</v>
      </c>
      <c r="P21" s="193">
        <v>0</v>
      </c>
      <c r="Q21" s="193">
        <v>3</v>
      </c>
      <c r="R21" s="193">
        <v>12</v>
      </c>
      <c r="S21" s="199">
        <v>8</v>
      </c>
    </row>
    <row r="22" spans="1:19" s="325" customFormat="1">
      <c r="A22" s="324">
        <v>2</v>
      </c>
      <c r="B22" s="244" t="s">
        <v>26</v>
      </c>
      <c r="C22" s="198">
        <v>271</v>
      </c>
      <c r="D22" s="198">
        <v>108</v>
      </c>
      <c r="E22" s="198">
        <v>1</v>
      </c>
      <c r="F22" s="198">
        <v>107</v>
      </c>
      <c r="G22" s="198">
        <v>24</v>
      </c>
      <c r="H22" s="198">
        <v>83</v>
      </c>
      <c r="I22" s="198">
        <v>0</v>
      </c>
      <c r="J22" s="198">
        <v>4</v>
      </c>
      <c r="K22" s="198">
        <v>25</v>
      </c>
      <c r="L22" s="198">
        <v>0</v>
      </c>
      <c r="M22" s="198">
        <v>20</v>
      </c>
      <c r="N22" s="198">
        <v>0</v>
      </c>
      <c r="O22" s="198">
        <v>0</v>
      </c>
      <c r="P22" s="198">
        <v>6</v>
      </c>
      <c r="Q22" s="198">
        <v>43</v>
      </c>
      <c r="R22" s="198">
        <v>18</v>
      </c>
      <c r="S22" s="200">
        <v>25</v>
      </c>
    </row>
    <row r="23" spans="1:19">
      <c r="A23" s="323">
        <v>3</v>
      </c>
      <c r="B23" s="213" t="s">
        <v>25</v>
      </c>
      <c r="C23" s="193">
        <v>151</v>
      </c>
      <c r="D23" s="193">
        <v>69</v>
      </c>
      <c r="E23" s="193">
        <v>16</v>
      </c>
      <c r="F23" s="193">
        <v>53</v>
      </c>
      <c r="G23" s="193">
        <v>18</v>
      </c>
      <c r="H23" s="193">
        <v>35</v>
      </c>
      <c r="I23" s="193">
        <v>0</v>
      </c>
      <c r="J23" s="193">
        <v>3</v>
      </c>
      <c r="K23" s="193">
        <v>11</v>
      </c>
      <c r="L23" s="193">
        <v>0</v>
      </c>
      <c r="M23" s="193">
        <v>7</v>
      </c>
      <c r="N23" s="193">
        <v>0</v>
      </c>
      <c r="O23" s="193">
        <v>0</v>
      </c>
      <c r="P23" s="193">
        <v>4</v>
      </c>
      <c r="Q23" s="193">
        <v>24</v>
      </c>
      <c r="R23" s="193">
        <v>16</v>
      </c>
      <c r="S23" s="199">
        <v>12</v>
      </c>
    </row>
    <row r="24" spans="1:19">
      <c r="A24" s="323">
        <v>4</v>
      </c>
      <c r="B24" s="213" t="s">
        <v>27</v>
      </c>
      <c r="C24" s="193">
        <v>108</v>
      </c>
      <c r="D24" s="193">
        <v>32</v>
      </c>
      <c r="E24" s="193">
        <v>8</v>
      </c>
      <c r="F24" s="193">
        <v>24</v>
      </c>
      <c r="G24" s="193">
        <v>0</v>
      </c>
      <c r="H24" s="193">
        <v>24</v>
      </c>
      <c r="I24" s="193">
        <v>0</v>
      </c>
      <c r="J24" s="193">
        <v>0</v>
      </c>
      <c r="K24" s="193">
        <v>16</v>
      </c>
      <c r="L24" s="193">
        <v>0</v>
      </c>
      <c r="M24" s="193">
        <v>0</v>
      </c>
      <c r="N24" s="193">
        <v>0</v>
      </c>
      <c r="O24" s="193">
        <v>0</v>
      </c>
      <c r="P24" s="193">
        <v>3</v>
      </c>
      <c r="Q24" s="193">
        <v>19</v>
      </c>
      <c r="R24" s="193">
        <v>23</v>
      </c>
      <c r="S24" s="199">
        <v>10</v>
      </c>
    </row>
    <row r="25" spans="1:19">
      <c r="A25" s="754" t="s">
        <v>287</v>
      </c>
      <c r="B25" s="755"/>
      <c r="C25" s="321">
        <f t="shared" ref="C25:S25" si="5">SUM(C26:C33)</f>
        <v>1072</v>
      </c>
      <c r="D25" s="321">
        <f t="shared" si="5"/>
        <v>420</v>
      </c>
      <c r="E25" s="321">
        <f t="shared" si="5"/>
        <v>107</v>
      </c>
      <c r="F25" s="321">
        <f t="shared" si="5"/>
        <v>313</v>
      </c>
      <c r="G25" s="321">
        <f t="shared" si="5"/>
        <v>15</v>
      </c>
      <c r="H25" s="321">
        <f t="shared" si="5"/>
        <v>288</v>
      </c>
      <c r="I25" s="321">
        <f t="shared" si="5"/>
        <v>10</v>
      </c>
      <c r="J25" s="321">
        <f t="shared" si="5"/>
        <v>9</v>
      </c>
      <c r="K25" s="321">
        <f t="shared" si="5"/>
        <v>71</v>
      </c>
      <c r="L25" s="321">
        <f t="shared" si="5"/>
        <v>0</v>
      </c>
      <c r="M25" s="321">
        <f t="shared" si="5"/>
        <v>51</v>
      </c>
      <c r="N25" s="321">
        <f t="shared" si="5"/>
        <v>3</v>
      </c>
      <c r="O25" s="321">
        <f t="shared" si="5"/>
        <v>0</v>
      </c>
      <c r="P25" s="321">
        <f t="shared" si="5"/>
        <v>16</v>
      </c>
      <c r="Q25" s="321">
        <f t="shared" si="5"/>
        <v>153</v>
      </c>
      <c r="R25" s="321">
        <f t="shared" si="5"/>
        <v>169</v>
      </c>
      <c r="S25" s="322">
        <f t="shared" si="5"/>
        <v>109</v>
      </c>
    </row>
    <row r="26" spans="1:19">
      <c r="A26" s="323">
        <v>1</v>
      </c>
      <c r="B26" s="213" t="s">
        <v>28</v>
      </c>
      <c r="C26" s="193">
        <v>23</v>
      </c>
      <c r="D26" s="193">
        <v>3</v>
      </c>
      <c r="E26" s="193">
        <v>0</v>
      </c>
      <c r="F26" s="193">
        <v>3</v>
      </c>
      <c r="G26" s="193">
        <v>0</v>
      </c>
      <c r="H26" s="193">
        <v>3</v>
      </c>
      <c r="I26" s="193">
        <v>0</v>
      </c>
      <c r="J26" s="193">
        <v>0</v>
      </c>
      <c r="K26" s="193">
        <v>11</v>
      </c>
      <c r="L26" s="193">
        <v>0</v>
      </c>
      <c r="M26" s="193">
        <v>0</v>
      </c>
      <c r="N26" s="193">
        <v>0</v>
      </c>
      <c r="O26" s="193">
        <v>0</v>
      </c>
      <c r="P26" s="193">
        <v>1</v>
      </c>
      <c r="Q26" s="193">
        <v>1</v>
      </c>
      <c r="R26" s="193">
        <v>4</v>
      </c>
      <c r="S26" s="199">
        <v>3</v>
      </c>
    </row>
    <row r="27" spans="1:19">
      <c r="A27" s="323">
        <v>2</v>
      </c>
      <c r="B27" s="213" t="s">
        <v>29</v>
      </c>
      <c r="C27" s="193">
        <v>65</v>
      </c>
      <c r="D27" s="193">
        <v>26</v>
      </c>
      <c r="E27" s="193">
        <v>6</v>
      </c>
      <c r="F27" s="193">
        <v>20</v>
      </c>
      <c r="G27" s="193">
        <v>0</v>
      </c>
      <c r="H27" s="193">
        <v>20</v>
      </c>
      <c r="I27" s="193">
        <v>0</v>
      </c>
      <c r="J27" s="193">
        <v>0</v>
      </c>
      <c r="K27" s="193">
        <v>11</v>
      </c>
      <c r="L27" s="193">
        <v>0</v>
      </c>
      <c r="M27" s="193">
        <v>4</v>
      </c>
      <c r="N27" s="193">
        <v>0</v>
      </c>
      <c r="O27" s="193">
        <v>0</v>
      </c>
      <c r="P27" s="193">
        <v>0</v>
      </c>
      <c r="Q27" s="193">
        <v>5</v>
      </c>
      <c r="R27" s="193">
        <v>8</v>
      </c>
      <c r="S27" s="199">
        <v>8</v>
      </c>
    </row>
    <row r="28" spans="1:19">
      <c r="A28" s="323">
        <v>3</v>
      </c>
      <c r="B28" s="213" t="s">
        <v>30</v>
      </c>
      <c r="C28" s="193">
        <v>60</v>
      </c>
      <c r="D28" s="193">
        <v>25</v>
      </c>
      <c r="E28" s="193">
        <v>10</v>
      </c>
      <c r="F28" s="193">
        <v>15</v>
      </c>
      <c r="G28" s="193">
        <v>13</v>
      </c>
      <c r="H28" s="193">
        <v>2</v>
      </c>
      <c r="I28" s="193">
        <v>0</v>
      </c>
      <c r="J28" s="193">
        <v>0</v>
      </c>
      <c r="K28" s="193">
        <v>5</v>
      </c>
      <c r="L28" s="193">
        <v>0</v>
      </c>
      <c r="M28" s="193">
        <v>3</v>
      </c>
      <c r="N28" s="193">
        <v>0</v>
      </c>
      <c r="O28" s="193">
        <v>0</v>
      </c>
      <c r="P28" s="193">
        <v>0</v>
      </c>
      <c r="Q28" s="193">
        <v>6</v>
      </c>
      <c r="R28" s="193">
        <v>9</v>
      </c>
      <c r="S28" s="199">
        <v>8</v>
      </c>
    </row>
    <row r="29" spans="1:19">
      <c r="A29" s="323">
        <v>4</v>
      </c>
      <c r="B29" s="213" t="s">
        <v>113</v>
      </c>
      <c r="C29" s="193">
        <v>51</v>
      </c>
      <c r="D29" s="193">
        <v>30</v>
      </c>
      <c r="E29" s="193">
        <v>18</v>
      </c>
      <c r="F29" s="193">
        <v>12</v>
      </c>
      <c r="G29" s="193">
        <v>0</v>
      </c>
      <c r="H29" s="193">
        <v>10</v>
      </c>
      <c r="I29" s="193">
        <v>2</v>
      </c>
      <c r="J29" s="193">
        <v>0</v>
      </c>
      <c r="K29" s="193">
        <v>10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5</v>
      </c>
      <c r="R29" s="193">
        <v>2</v>
      </c>
      <c r="S29" s="199">
        <v>2</v>
      </c>
    </row>
    <row r="30" spans="1:19" s="325" customFormat="1">
      <c r="A30" s="324">
        <v>5</v>
      </c>
      <c r="B30" s="244" t="s">
        <v>115</v>
      </c>
      <c r="C30" s="198">
        <v>476</v>
      </c>
      <c r="D30" s="198">
        <v>163</v>
      </c>
      <c r="E30" s="198">
        <v>14</v>
      </c>
      <c r="F30" s="198">
        <v>149</v>
      </c>
      <c r="G30" s="198">
        <v>0</v>
      </c>
      <c r="H30" s="198">
        <v>143</v>
      </c>
      <c r="I30" s="198">
        <v>6</v>
      </c>
      <c r="J30" s="198">
        <v>5</v>
      </c>
      <c r="K30" s="198">
        <v>10</v>
      </c>
      <c r="L30" s="198">
        <v>0</v>
      </c>
      <c r="M30" s="198">
        <v>33</v>
      </c>
      <c r="N30" s="198">
        <v>0</v>
      </c>
      <c r="O30" s="198">
        <v>0</v>
      </c>
      <c r="P30" s="198">
        <v>4</v>
      </c>
      <c r="Q30" s="198">
        <v>82</v>
      </c>
      <c r="R30" s="198">
        <v>88</v>
      </c>
      <c r="S30" s="200">
        <v>54</v>
      </c>
    </row>
    <row r="31" spans="1:19">
      <c r="A31" s="323">
        <v>6</v>
      </c>
      <c r="B31" s="213" t="s">
        <v>31</v>
      </c>
      <c r="C31" s="193">
        <v>234</v>
      </c>
      <c r="D31" s="193">
        <v>100</v>
      </c>
      <c r="E31" s="193">
        <v>19</v>
      </c>
      <c r="F31" s="193">
        <v>81</v>
      </c>
      <c r="G31" s="193">
        <v>0</v>
      </c>
      <c r="H31" s="193">
        <v>80</v>
      </c>
      <c r="I31" s="193">
        <v>1</v>
      </c>
      <c r="J31" s="193">
        <v>3</v>
      </c>
      <c r="K31" s="193">
        <v>8</v>
      </c>
      <c r="L31" s="193">
        <v>0</v>
      </c>
      <c r="M31" s="193">
        <v>7</v>
      </c>
      <c r="N31" s="193">
        <v>0</v>
      </c>
      <c r="O31" s="193">
        <v>0</v>
      </c>
      <c r="P31" s="193">
        <v>4</v>
      </c>
      <c r="Q31" s="193">
        <v>40</v>
      </c>
      <c r="R31" s="193">
        <v>35</v>
      </c>
      <c r="S31" s="199">
        <v>23</v>
      </c>
    </row>
    <row r="32" spans="1:19">
      <c r="A32" s="323">
        <v>7</v>
      </c>
      <c r="B32" s="213" t="s">
        <v>32</v>
      </c>
      <c r="C32" s="193">
        <v>102</v>
      </c>
      <c r="D32" s="193">
        <v>52</v>
      </c>
      <c r="E32" s="193">
        <v>24</v>
      </c>
      <c r="F32" s="193">
        <v>28</v>
      </c>
      <c r="G32" s="193">
        <v>0</v>
      </c>
      <c r="H32" s="193">
        <v>27</v>
      </c>
      <c r="I32" s="193">
        <v>1</v>
      </c>
      <c r="J32" s="193">
        <v>0</v>
      </c>
      <c r="K32" s="193">
        <v>9</v>
      </c>
      <c r="L32" s="193">
        <v>0</v>
      </c>
      <c r="M32" s="193">
        <v>4</v>
      </c>
      <c r="N32" s="193">
        <v>0</v>
      </c>
      <c r="O32" s="193">
        <v>0</v>
      </c>
      <c r="P32" s="193">
        <v>5</v>
      </c>
      <c r="Q32" s="193">
        <v>5</v>
      </c>
      <c r="R32" s="193">
        <v>14</v>
      </c>
      <c r="S32" s="199">
        <v>7</v>
      </c>
    </row>
    <row r="33" spans="1:19">
      <c r="A33" s="323">
        <v>8</v>
      </c>
      <c r="B33" s="213" t="s">
        <v>33</v>
      </c>
      <c r="C33" s="193">
        <v>61</v>
      </c>
      <c r="D33" s="193">
        <v>21</v>
      </c>
      <c r="E33" s="193">
        <v>16</v>
      </c>
      <c r="F33" s="193">
        <v>5</v>
      </c>
      <c r="G33" s="193">
        <v>2</v>
      </c>
      <c r="H33" s="193">
        <v>3</v>
      </c>
      <c r="I33" s="193">
        <v>0</v>
      </c>
      <c r="J33" s="193">
        <v>1</v>
      </c>
      <c r="K33" s="193">
        <v>7</v>
      </c>
      <c r="L33" s="193">
        <v>0</v>
      </c>
      <c r="M33" s="193">
        <v>0</v>
      </c>
      <c r="N33" s="193">
        <v>3</v>
      </c>
      <c r="O33" s="193">
        <v>0</v>
      </c>
      <c r="P33" s="193">
        <v>2</v>
      </c>
      <c r="Q33" s="193">
        <v>9</v>
      </c>
      <c r="R33" s="193">
        <v>9</v>
      </c>
      <c r="S33" s="199">
        <v>4</v>
      </c>
    </row>
    <row r="34" spans="1:19">
      <c r="A34" s="754" t="s">
        <v>288</v>
      </c>
      <c r="B34" s="755"/>
      <c r="C34" s="321">
        <f t="shared" ref="C34:S34" si="6">SUM(C35:C38)</f>
        <v>369</v>
      </c>
      <c r="D34" s="321">
        <f t="shared" si="6"/>
        <v>118</v>
      </c>
      <c r="E34" s="321">
        <f t="shared" si="6"/>
        <v>24</v>
      </c>
      <c r="F34" s="321">
        <f t="shared" si="6"/>
        <v>94</v>
      </c>
      <c r="G34" s="321">
        <f t="shared" si="6"/>
        <v>0</v>
      </c>
      <c r="H34" s="321">
        <f t="shared" si="6"/>
        <v>90</v>
      </c>
      <c r="I34" s="321">
        <f t="shared" si="6"/>
        <v>4</v>
      </c>
      <c r="J34" s="321">
        <f t="shared" si="6"/>
        <v>3</v>
      </c>
      <c r="K34" s="321">
        <f t="shared" si="6"/>
        <v>19</v>
      </c>
      <c r="L34" s="321">
        <f t="shared" si="6"/>
        <v>0</v>
      </c>
      <c r="M34" s="321">
        <f t="shared" si="6"/>
        <v>30</v>
      </c>
      <c r="N34" s="321">
        <f t="shared" si="6"/>
        <v>0</v>
      </c>
      <c r="O34" s="321">
        <f t="shared" si="6"/>
        <v>0</v>
      </c>
      <c r="P34" s="321">
        <f t="shared" si="6"/>
        <v>5</v>
      </c>
      <c r="Q34" s="321">
        <f t="shared" si="6"/>
        <v>44</v>
      </c>
      <c r="R34" s="321">
        <f t="shared" si="6"/>
        <v>103</v>
      </c>
      <c r="S34" s="322">
        <f t="shared" si="6"/>
        <v>31</v>
      </c>
    </row>
    <row r="35" spans="1:19">
      <c r="A35" s="323">
        <v>1</v>
      </c>
      <c r="B35" s="213" t="s">
        <v>121</v>
      </c>
      <c r="C35" s="193">
        <v>37</v>
      </c>
      <c r="D35" s="193">
        <v>16</v>
      </c>
      <c r="E35" s="193">
        <v>8</v>
      </c>
      <c r="F35" s="193">
        <v>8</v>
      </c>
      <c r="G35" s="193">
        <v>0</v>
      </c>
      <c r="H35" s="193">
        <v>7</v>
      </c>
      <c r="I35" s="193">
        <v>1</v>
      </c>
      <c r="J35" s="193">
        <v>0</v>
      </c>
      <c r="K35" s="193">
        <v>0</v>
      </c>
      <c r="L35" s="193">
        <v>0</v>
      </c>
      <c r="M35" s="193">
        <v>2</v>
      </c>
      <c r="N35" s="193">
        <v>0</v>
      </c>
      <c r="O35" s="193">
        <v>0</v>
      </c>
      <c r="P35" s="193">
        <v>0</v>
      </c>
      <c r="Q35" s="193">
        <v>7</v>
      </c>
      <c r="R35" s="193">
        <v>10</v>
      </c>
      <c r="S35" s="199">
        <v>1</v>
      </c>
    </row>
    <row r="36" spans="1:19" s="325" customFormat="1">
      <c r="A36" s="324">
        <v>2</v>
      </c>
      <c r="B36" s="244" t="s">
        <v>123</v>
      </c>
      <c r="C36" s="198">
        <v>161</v>
      </c>
      <c r="D36" s="198">
        <v>54</v>
      </c>
      <c r="E36" s="198">
        <v>7</v>
      </c>
      <c r="F36" s="198">
        <v>47</v>
      </c>
      <c r="G36" s="198">
        <v>0</v>
      </c>
      <c r="H36" s="198">
        <v>45</v>
      </c>
      <c r="I36" s="198">
        <v>2</v>
      </c>
      <c r="J36" s="198">
        <v>1</v>
      </c>
      <c r="K36" s="198">
        <v>6</v>
      </c>
      <c r="L36" s="198">
        <v>0</v>
      </c>
      <c r="M36" s="198">
        <v>15</v>
      </c>
      <c r="N36" s="198">
        <v>0</v>
      </c>
      <c r="O36" s="198">
        <v>0</v>
      </c>
      <c r="P36" s="198">
        <v>0</v>
      </c>
      <c r="Q36" s="198">
        <v>15</v>
      </c>
      <c r="R36" s="198">
        <v>41</v>
      </c>
      <c r="S36" s="200">
        <v>21</v>
      </c>
    </row>
    <row r="37" spans="1:19">
      <c r="A37" s="323">
        <v>3</v>
      </c>
      <c r="B37" s="213" t="s">
        <v>289</v>
      </c>
      <c r="C37" s="193">
        <v>86</v>
      </c>
      <c r="D37" s="193">
        <v>27</v>
      </c>
      <c r="E37" s="193">
        <v>6</v>
      </c>
      <c r="F37" s="193">
        <v>21</v>
      </c>
      <c r="G37" s="193">
        <v>0</v>
      </c>
      <c r="H37" s="193">
        <v>21</v>
      </c>
      <c r="I37" s="193">
        <v>0</v>
      </c>
      <c r="J37" s="193">
        <v>0</v>
      </c>
      <c r="K37" s="193">
        <v>5</v>
      </c>
      <c r="L37" s="193">
        <v>0</v>
      </c>
      <c r="M37" s="193">
        <v>4</v>
      </c>
      <c r="N37" s="193">
        <v>0</v>
      </c>
      <c r="O37" s="193">
        <v>0</v>
      </c>
      <c r="P37" s="193">
        <v>0</v>
      </c>
      <c r="Q37" s="193">
        <v>11</v>
      </c>
      <c r="R37" s="193">
        <v>31</v>
      </c>
      <c r="S37" s="199">
        <v>4</v>
      </c>
    </row>
    <row r="38" spans="1:19">
      <c r="A38" s="323">
        <v>4</v>
      </c>
      <c r="B38" s="213" t="s">
        <v>35</v>
      </c>
      <c r="C38" s="193">
        <v>85</v>
      </c>
      <c r="D38" s="193">
        <v>21</v>
      </c>
      <c r="E38" s="193">
        <v>3</v>
      </c>
      <c r="F38" s="193">
        <v>18</v>
      </c>
      <c r="G38" s="193">
        <v>0</v>
      </c>
      <c r="H38" s="193">
        <v>17</v>
      </c>
      <c r="I38" s="193">
        <v>1</v>
      </c>
      <c r="J38" s="193">
        <v>2</v>
      </c>
      <c r="K38" s="193">
        <v>8</v>
      </c>
      <c r="L38" s="193">
        <v>0</v>
      </c>
      <c r="M38" s="193">
        <v>9</v>
      </c>
      <c r="N38" s="193">
        <v>0</v>
      </c>
      <c r="O38" s="193">
        <v>0</v>
      </c>
      <c r="P38" s="193">
        <v>5</v>
      </c>
      <c r="Q38" s="193">
        <v>11</v>
      </c>
      <c r="R38" s="193">
        <v>21</v>
      </c>
      <c r="S38" s="199">
        <v>5</v>
      </c>
    </row>
    <row r="39" spans="1:19">
      <c r="A39" s="754" t="s">
        <v>290</v>
      </c>
      <c r="B39" s="755"/>
      <c r="C39" s="321">
        <f t="shared" ref="C39:S39" si="7">SUM(C40:C56)</f>
        <v>2667</v>
      </c>
      <c r="D39" s="321">
        <f t="shared" si="7"/>
        <v>1031</v>
      </c>
      <c r="E39" s="321">
        <f t="shared" si="7"/>
        <v>110</v>
      </c>
      <c r="F39" s="321">
        <f t="shared" si="7"/>
        <v>921</v>
      </c>
      <c r="G39" s="321">
        <f t="shared" si="7"/>
        <v>0</v>
      </c>
      <c r="H39" s="321">
        <f t="shared" si="7"/>
        <v>897</v>
      </c>
      <c r="I39" s="321">
        <f t="shared" si="7"/>
        <v>23</v>
      </c>
      <c r="J39" s="321">
        <f t="shared" si="7"/>
        <v>41</v>
      </c>
      <c r="K39" s="321">
        <f t="shared" si="7"/>
        <v>105</v>
      </c>
      <c r="L39" s="321">
        <f t="shared" si="7"/>
        <v>0</v>
      </c>
      <c r="M39" s="321">
        <f t="shared" si="7"/>
        <v>94</v>
      </c>
      <c r="N39" s="321">
        <f t="shared" si="7"/>
        <v>60</v>
      </c>
      <c r="O39" s="321">
        <f t="shared" si="7"/>
        <v>0</v>
      </c>
      <c r="P39" s="321">
        <f t="shared" si="7"/>
        <v>41</v>
      </c>
      <c r="Q39" s="321">
        <f t="shared" si="7"/>
        <v>561</v>
      </c>
      <c r="R39" s="321">
        <f t="shared" si="7"/>
        <v>342</v>
      </c>
      <c r="S39" s="322">
        <f t="shared" si="7"/>
        <v>212</v>
      </c>
    </row>
    <row r="40" spans="1:19">
      <c r="A40" s="323">
        <v>1</v>
      </c>
      <c r="B40" s="213" t="s">
        <v>36</v>
      </c>
      <c r="C40" s="193">
        <v>30</v>
      </c>
      <c r="D40" s="193">
        <v>11</v>
      </c>
      <c r="E40" s="193">
        <v>3</v>
      </c>
      <c r="F40" s="193">
        <v>8</v>
      </c>
      <c r="G40" s="193">
        <v>0</v>
      </c>
      <c r="H40" s="193">
        <v>8</v>
      </c>
      <c r="I40" s="193">
        <v>0</v>
      </c>
      <c r="J40" s="193">
        <v>0</v>
      </c>
      <c r="K40" s="193">
        <v>2</v>
      </c>
      <c r="L40" s="193">
        <v>0</v>
      </c>
      <c r="M40" s="193">
        <v>4</v>
      </c>
      <c r="N40" s="193">
        <v>0</v>
      </c>
      <c r="O40" s="193">
        <v>0</v>
      </c>
      <c r="P40" s="193">
        <v>0</v>
      </c>
      <c r="Q40" s="193">
        <v>5</v>
      </c>
      <c r="R40" s="193">
        <v>5</v>
      </c>
      <c r="S40" s="199">
        <v>2</v>
      </c>
    </row>
    <row r="41" spans="1:19">
      <c r="A41" s="323">
        <v>2</v>
      </c>
      <c r="B41" s="213" t="s">
        <v>37</v>
      </c>
      <c r="C41" s="193">
        <v>95</v>
      </c>
      <c r="D41" s="193">
        <v>29</v>
      </c>
      <c r="E41" s="193">
        <v>3</v>
      </c>
      <c r="F41" s="193">
        <v>26</v>
      </c>
      <c r="G41" s="193">
        <v>0</v>
      </c>
      <c r="H41" s="193">
        <v>26</v>
      </c>
      <c r="I41" s="193">
        <v>0</v>
      </c>
      <c r="J41" s="193">
        <v>1</v>
      </c>
      <c r="K41" s="193">
        <v>2</v>
      </c>
      <c r="L41" s="193">
        <v>0</v>
      </c>
      <c r="M41" s="193">
        <v>10</v>
      </c>
      <c r="N41" s="193">
        <v>0</v>
      </c>
      <c r="O41" s="193">
        <v>0</v>
      </c>
      <c r="P41" s="193">
        <v>3</v>
      </c>
      <c r="Q41" s="193">
        <v>20</v>
      </c>
      <c r="R41" s="193">
        <v>9</v>
      </c>
      <c r="S41" s="199">
        <v>10</v>
      </c>
    </row>
    <row r="42" spans="1:19">
      <c r="A42" s="323">
        <v>3</v>
      </c>
      <c r="B42" s="213" t="s">
        <v>38</v>
      </c>
      <c r="C42" s="193">
        <v>73</v>
      </c>
      <c r="D42" s="193">
        <v>18</v>
      </c>
      <c r="E42" s="193">
        <v>1</v>
      </c>
      <c r="F42" s="193">
        <v>17</v>
      </c>
      <c r="G42" s="193">
        <v>0</v>
      </c>
      <c r="H42" s="193">
        <v>17</v>
      </c>
      <c r="I42" s="193">
        <v>0</v>
      </c>
      <c r="J42" s="193">
        <v>1</v>
      </c>
      <c r="K42" s="193">
        <v>20</v>
      </c>
      <c r="L42" s="193">
        <v>0</v>
      </c>
      <c r="M42" s="193">
        <v>1</v>
      </c>
      <c r="N42" s="193">
        <v>0</v>
      </c>
      <c r="O42" s="193">
        <v>0</v>
      </c>
      <c r="P42" s="193">
        <v>5</v>
      </c>
      <c r="Q42" s="193">
        <v>16</v>
      </c>
      <c r="R42" s="193">
        <v>7</v>
      </c>
      <c r="S42" s="199">
        <v>4</v>
      </c>
    </row>
    <row r="43" spans="1:19">
      <c r="A43" s="323">
        <v>4</v>
      </c>
      <c r="B43" s="213" t="s">
        <v>39</v>
      </c>
      <c r="C43" s="193">
        <v>92</v>
      </c>
      <c r="D43" s="193">
        <v>33</v>
      </c>
      <c r="E43" s="193">
        <v>9</v>
      </c>
      <c r="F43" s="193">
        <v>24</v>
      </c>
      <c r="G43" s="193">
        <v>0</v>
      </c>
      <c r="H43" s="193">
        <v>21</v>
      </c>
      <c r="I43" s="193">
        <v>3</v>
      </c>
      <c r="J43" s="193">
        <v>0</v>
      </c>
      <c r="K43" s="193">
        <v>8</v>
      </c>
      <c r="L43" s="193">
        <v>0</v>
      </c>
      <c r="M43" s="193">
        <v>1</v>
      </c>
      <c r="N43" s="193">
        <v>0</v>
      </c>
      <c r="O43" s="193">
        <v>0</v>
      </c>
      <c r="P43" s="193">
        <v>0</v>
      </c>
      <c r="Q43" s="193">
        <v>17</v>
      </c>
      <c r="R43" s="193">
        <v>15</v>
      </c>
      <c r="S43" s="199">
        <v>10</v>
      </c>
    </row>
    <row r="44" spans="1:19">
      <c r="A44" s="323">
        <v>5</v>
      </c>
      <c r="B44" s="213" t="s">
        <v>70</v>
      </c>
      <c r="C44" s="193">
        <v>158</v>
      </c>
      <c r="D44" s="193">
        <v>70</v>
      </c>
      <c r="E44" s="193">
        <v>12</v>
      </c>
      <c r="F44" s="193">
        <v>58</v>
      </c>
      <c r="G44" s="193">
        <v>0</v>
      </c>
      <c r="H44" s="193">
        <v>58</v>
      </c>
      <c r="I44" s="193">
        <v>0</v>
      </c>
      <c r="J44" s="193">
        <v>4</v>
      </c>
      <c r="K44" s="193">
        <v>0</v>
      </c>
      <c r="L44" s="193">
        <v>0</v>
      </c>
      <c r="M44" s="193">
        <v>5</v>
      </c>
      <c r="N44" s="193">
        <v>18</v>
      </c>
      <c r="O44" s="193">
        <v>0</v>
      </c>
      <c r="P44" s="193">
        <v>3</v>
      </c>
      <c r="Q44" s="193">
        <v>20</v>
      </c>
      <c r="R44" s="193">
        <v>15</v>
      </c>
      <c r="S44" s="199">
        <v>11</v>
      </c>
    </row>
    <row r="45" spans="1:19">
      <c r="A45" s="323">
        <v>6</v>
      </c>
      <c r="B45" s="213" t="s">
        <v>40</v>
      </c>
      <c r="C45" s="193">
        <v>88</v>
      </c>
      <c r="D45" s="193">
        <v>46</v>
      </c>
      <c r="E45" s="193">
        <v>16</v>
      </c>
      <c r="F45" s="193">
        <v>30</v>
      </c>
      <c r="G45" s="193">
        <v>0</v>
      </c>
      <c r="H45" s="193">
        <v>30</v>
      </c>
      <c r="I45" s="193">
        <v>0</v>
      </c>
      <c r="J45" s="193">
        <v>4</v>
      </c>
      <c r="K45" s="193">
        <v>1</v>
      </c>
      <c r="L45" s="193">
        <v>0</v>
      </c>
      <c r="M45" s="193">
        <v>5</v>
      </c>
      <c r="N45" s="193">
        <v>0</v>
      </c>
      <c r="O45" s="193">
        <v>0</v>
      </c>
      <c r="P45" s="193">
        <v>1</v>
      </c>
      <c r="Q45" s="193">
        <v>7</v>
      </c>
      <c r="R45" s="193">
        <v>14</v>
      </c>
      <c r="S45" s="199">
        <v>5</v>
      </c>
    </row>
    <row r="46" spans="1:19">
      <c r="A46" s="323">
        <v>7</v>
      </c>
      <c r="B46" s="213" t="s">
        <v>41</v>
      </c>
      <c r="C46" s="193">
        <v>70</v>
      </c>
      <c r="D46" s="193">
        <v>29</v>
      </c>
      <c r="E46" s="193">
        <v>3</v>
      </c>
      <c r="F46" s="193">
        <v>26</v>
      </c>
      <c r="G46" s="193">
        <v>0</v>
      </c>
      <c r="H46" s="193">
        <v>26</v>
      </c>
      <c r="I46" s="193">
        <v>0</v>
      </c>
      <c r="J46" s="193">
        <v>1</v>
      </c>
      <c r="K46" s="193">
        <v>4</v>
      </c>
      <c r="L46" s="193">
        <v>0</v>
      </c>
      <c r="M46" s="193">
        <v>5</v>
      </c>
      <c r="N46" s="193">
        <v>0</v>
      </c>
      <c r="O46" s="193">
        <v>0</v>
      </c>
      <c r="P46" s="193">
        <v>0</v>
      </c>
      <c r="Q46" s="193">
        <v>13</v>
      </c>
      <c r="R46" s="193">
        <v>5</v>
      </c>
      <c r="S46" s="199">
        <v>10</v>
      </c>
    </row>
    <row r="47" spans="1:19">
      <c r="A47" s="323">
        <v>8</v>
      </c>
      <c r="B47" s="213" t="s">
        <v>42</v>
      </c>
      <c r="C47" s="193">
        <v>100</v>
      </c>
      <c r="D47" s="193">
        <v>32</v>
      </c>
      <c r="E47" s="193">
        <v>2</v>
      </c>
      <c r="F47" s="193">
        <v>30</v>
      </c>
      <c r="G47" s="193">
        <v>0</v>
      </c>
      <c r="H47" s="193">
        <v>28</v>
      </c>
      <c r="I47" s="193">
        <v>2</v>
      </c>
      <c r="J47" s="193">
        <v>2</v>
      </c>
      <c r="K47" s="193">
        <v>5</v>
      </c>
      <c r="L47" s="193">
        <v>0</v>
      </c>
      <c r="M47" s="193">
        <v>8</v>
      </c>
      <c r="N47" s="193">
        <v>1</v>
      </c>
      <c r="O47" s="193">
        <v>0</v>
      </c>
      <c r="P47" s="193">
        <v>0</v>
      </c>
      <c r="Q47" s="193">
        <v>21</v>
      </c>
      <c r="R47" s="193">
        <v>15</v>
      </c>
      <c r="S47" s="199">
        <v>12</v>
      </c>
    </row>
    <row r="48" spans="1:19">
      <c r="A48" s="323">
        <v>9</v>
      </c>
      <c r="B48" s="213" t="s">
        <v>43</v>
      </c>
      <c r="C48" s="193">
        <v>105</v>
      </c>
      <c r="D48" s="193">
        <v>43</v>
      </c>
      <c r="E48" s="193">
        <v>3</v>
      </c>
      <c r="F48" s="193">
        <v>40</v>
      </c>
      <c r="G48" s="193">
        <v>0</v>
      </c>
      <c r="H48" s="193">
        <v>39</v>
      </c>
      <c r="I48" s="193">
        <v>1</v>
      </c>
      <c r="J48" s="193">
        <v>2</v>
      </c>
      <c r="K48" s="193">
        <v>0</v>
      </c>
      <c r="L48" s="193">
        <v>0</v>
      </c>
      <c r="M48" s="193">
        <v>1</v>
      </c>
      <c r="N48" s="193">
        <v>0</v>
      </c>
      <c r="O48" s="193">
        <v>0</v>
      </c>
      <c r="P48" s="193">
        <v>3</v>
      </c>
      <c r="Q48" s="193">
        <v>19</v>
      </c>
      <c r="R48" s="193">
        <v>16</v>
      </c>
      <c r="S48" s="199">
        <v>9</v>
      </c>
    </row>
    <row r="49" spans="1:19">
      <c r="A49" s="323">
        <v>10</v>
      </c>
      <c r="B49" s="213" t="s">
        <v>44</v>
      </c>
      <c r="C49" s="193">
        <v>53</v>
      </c>
      <c r="D49" s="193">
        <v>23</v>
      </c>
      <c r="E49" s="193">
        <v>6</v>
      </c>
      <c r="F49" s="193">
        <v>17</v>
      </c>
      <c r="G49" s="193">
        <v>0</v>
      </c>
      <c r="H49" s="193">
        <v>17</v>
      </c>
      <c r="I49" s="193">
        <v>0</v>
      </c>
      <c r="J49" s="193">
        <v>0</v>
      </c>
      <c r="K49" s="193">
        <v>4</v>
      </c>
      <c r="L49" s="193">
        <v>0</v>
      </c>
      <c r="M49" s="193">
        <v>15</v>
      </c>
      <c r="N49" s="193">
        <v>0</v>
      </c>
      <c r="O49" s="193">
        <v>0</v>
      </c>
      <c r="P49" s="193">
        <v>1</v>
      </c>
      <c r="Q49" s="193">
        <v>3</v>
      </c>
      <c r="R49" s="193">
        <v>3</v>
      </c>
      <c r="S49" s="199">
        <v>2</v>
      </c>
    </row>
    <row r="50" spans="1:19">
      <c r="A50" s="323">
        <v>11</v>
      </c>
      <c r="B50" s="213" t="s">
        <v>45</v>
      </c>
      <c r="C50" s="193">
        <v>64</v>
      </c>
      <c r="D50" s="193">
        <v>27</v>
      </c>
      <c r="E50" s="193">
        <v>2</v>
      </c>
      <c r="F50" s="193">
        <v>25</v>
      </c>
      <c r="G50" s="193">
        <v>0</v>
      </c>
      <c r="H50" s="193">
        <v>25</v>
      </c>
      <c r="I50" s="193">
        <v>0</v>
      </c>
      <c r="J50" s="193">
        <v>4</v>
      </c>
      <c r="K50" s="193">
        <v>4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8</v>
      </c>
      <c r="R50" s="193">
        <v>9</v>
      </c>
      <c r="S50" s="199">
        <v>8</v>
      </c>
    </row>
    <row r="51" spans="1:19" s="325" customFormat="1">
      <c r="A51" s="324">
        <v>12</v>
      </c>
      <c r="B51" s="244" t="s">
        <v>330</v>
      </c>
      <c r="C51" s="198">
        <v>1262</v>
      </c>
      <c r="D51" s="198">
        <v>499</v>
      </c>
      <c r="E51" s="198">
        <v>21</v>
      </c>
      <c r="F51" s="198">
        <v>478</v>
      </c>
      <c r="G51" s="198">
        <v>0</v>
      </c>
      <c r="H51" s="198">
        <v>465</v>
      </c>
      <c r="I51" s="198">
        <v>13</v>
      </c>
      <c r="J51" s="198">
        <v>17</v>
      </c>
      <c r="K51" s="198">
        <v>22</v>
      </c>
      <c r="L51" s="198">
        <v>0</v>
      </c>
      <c r="M51" s="198">
        <v>13</v>
      </c>
      <c r="N51" s="198">
        <v>41</v>
      </c>
      <c r="O51" s="198">
        <v>0</v>
      </c>
      <c r="P51" s="198">
        <v>8</v>
      </c>
      <c r="Q51" s="198">
        <v>309</v>
      </c>
      <c r="R51" s="198">
        <v>170</v>
      </c>
      <c r="S51" s="200">
        <v>91</v>
      </c>
    </row>
    <row r="52" spans="1:19">
      <c r="A52" s="323">
        <v>13</v>
      </c>
      <c r="B52" s="213" t="s">
        <v>46</v>
      </c>
      <c r="C52" s="193">
        <v>57</v>
      </c>
      <c r="D52" s="193">
        <v>21</v>
      </c>
      <c r="E52" s="193">
        <v>2</v>
      </c>
      <c r="F52" s="193">
        <v>19</v>
      </c>
      <c r="G52" s="193">
        <v>0</v>
      </c>
      <c r="H52" s="193">
        <v>19</v>
      </c>
      <c r="I52" s="193">
        <v>0</v>
      </c>
      <c r="J52" s="193">
        <v>0</v>
      </c>
      <c r="K52" s="193">
        <v>1</v>
      </c>
      <c r="L52" s="193">
        <v>0</v>
      </c>
      <c r="M52" s="193">
        <v>0</v>
      </c>
      <c r="N52" s="193">
        <v>0</v>
      </c>
      <c r="O52" s="193">
        <v>0</v>
      </c>
      <c r="P52" s="193">
        <v>3</v>
      </c>
      <c r="Q52" s="193">
        <v>11</v>
      </c>
      <c r="R52" s="193">
        <v>9</v>
      </c>
      <c r="S52" s="199">
        <v>10</v>
      </c>
    </row>
    <row r="53" spans="1:19">
      <c r="A53" s="323">
        <v>14</v>
      </c>
      <c r="B53" s="213" t="s">
        <v>47</v>
      </c>
      <c r="C53" s="193">
        <v>70</v>
      </c>
      <c r="D53" s="193">
        <v>28</v>
      </c>
      <c r="E53" s="193">
        <v>8</v>
      </c>
      <c r="F53" s="193">
        <v>20</v>
      </c>
      <c r="G53" s="193">
        <v>0</v>
      </c>
      <c r="H53" s="193">
        <v>18</v>
      </c>
      <c r="I53" s="193">
        <v>1</v>
      </c>
      <c r="J53" s="193">
        <v>0</v>
      </c>
      <c r="K53" s="193">
        <v>9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  <c r="Q53" s="193">
        <v>11</v>
      </c>
      <c r="R53" s="193">
        <v>13</v>
      </c>
      <c r="S53" s="199">
        <v>5</v>
      </c>
    </row>
    <row r="54" spans="1:19">
      <c r="A54" s="323">
        <v>15</v>
      </c>
      <c r="B54" s="213" t="s">
        <v>48</v>
      </c>
      <c r="C54" s="193">
        <v>147</v>
      </c>
      <c r="D54" s="193">
        <v>56</v>
      </c>
      <c r="E54" s="193">
        <v>7</v>
      </c>
      <c r="F54" s="193">
        <v>49</v>
      </c>
      <c r="G54" s="193">
        <v>0</v>
      </c>
      <c r="H54" s="193">
        <v>48</v>
      </c>
      <c r="I54" s="193">
        <v>1</v>
      </c>
      <c r="J54" s="193">
        <v>3</v>
      </c>
      <c r="K54" s="193">
        <v>8</v>
      </c>
      <c r="L54" s="193">
        <v>0</v>
      </c>
      <c r="M54" s="193">
        <v>7</v>
      </c>
      <c r="N54" s="193">
        <v>0</v>
      </c>
      <c r="O54" s="193">
        <v>0</v>
      </c>
      <c r="P54" s="193">
        <v>11</v>
      </c>
      <c r="Q54" s="193">
        <v>33</v>
      </c>
      <c r="R54" s="193">
        <v>14</v>
      </c>
      <c r="S54" s="199">
        <v>8</v>
      </c>
    </row>
    <row r="55" spans="1:19">
      <c r="A55" s="323">
        <v>16</v>
      </c>
      <c r="B55" s="213" t="s">
        <v>49</v>
      </c>
      <c r="C55" s="193">
        <v>111</v>
      </c>
      <c r="D55" s="193">
        <v>31</v>
      </c>
      <c r="E55" s="193">
        <v>7</v>
      </c>
      <c r="F55" s="193">
        <v>24</v>
      </c>
      <c r="G55" s="193">
        <v>0</v>
      </c>
      <c r="H55" s="193">
        <v>24</v>
      </c>
      <c r="I55" s="193">
        <v>0</v>
      </c>
      <c r="J55" s="193">
        <v>1</v>
      </c>
      <c r="K55" s="193">
        <v>11</v>
      </c>
      <c r="L55" s="193">
        <v>0</v>
      </c>
      <c r="M55" s="193">
        <v>13</v>
      </c>
      <c r="N55" s="193">
        <v>0</v>
      </c>
      <c r="O55" s="193">
        <v>0</v>
      </c>
      <c r="P55" s="193">
        <v>3</v>
      </c>
      <c r="Q55" s="193">
        <v>32</v>
      </c>
      <c r="R55" s="193">
        <v>9</v>
      </c>
      <c r="S55" s="199">
        <v>7</v>
      </c>
    </row>
    <row r="56" spans="1:19" ht="13.5" thickBot="1">
      <c r="A56" s="326">
        <v>17</v>
      </c>
      <c r="B56" s="251" t="s">
        <v>50</v>
      </c>
      <c r="C56" s="201">
        <v>92</v>
      </c>
      <c r="D56" s="201">
        <v>35</v>
      </c>
      <c r="E56" s="201">
        <v>5</v>
      </c>
      <c r="F56" s="201">
        <v>30</v>
      </c>
      <c r="G56" s="201">
        <v>0</v>
      </c>
      <c r="H56" s="201">
        <v>28</v>
      </c>
      <c r="I56" s="201">
        <v>2</v>
      </c>
      <c r="J56" s="201">
        <v>1</v>
      </c>
      <c r="K56" s="201">
        <v>4</v>
      </c>
      <c r="L56" s="201">
        <v>0</v>
      </c>
      <c r="M56" s="201">
        <v>6</v>
      </c>
      <c r="N56" s="201">
        <v>0</v>
      </c>
      <c r="O56" s="201">
        <v>0</v>
      </c>
      <c r="P56" s="201">
        <v>0</v>
      </c>
      <c r="Q56" s="201">
        <v>16</v>
      </c>
      <c r="R56" s="201">
        <v>14</v>
      </c>
      <c r="S56" s="202">
        <v>8</v>
      </c>
    </row>
    <row r="57" spans="1:19" ht="13.5" thickTop="1"/>
  </sheetData>
  <mergeCells count="31">
    <mergeCell ref="A1:S1"/>
    <mergeCell ref="A2:S2"/>
    <mergeCell ref="A3:A7"/>
    <mergeCell ref="B3:B7"/>
    <mergeCell ref="C3:C7"/>
    <mergeCell ref="D3:S3"/>
    <mergeCell ref="D4:D7"/>
    <mergeCell ref="E4:I4"/>
    <mergeCell ref="J4:J7"/>
    <mergeCell ref="K4:K7"/>
    <mergeCell ref="Q4:Q7"/>
    <mergeCell ref="R4:R7"/>
    <mergeCell ref="S4:S7"/>
    <mergeCell ref="E5:E7"/>
    <mergeCell ref="F5:F7"/>
    <mergeCell ref="G5:I5"/>
    <mergeCell ref="N4:N7"/>
    <mergeCell ref="O4:O7"/>
    <mergeCell ref="P4:P7"/>
    <mergeCell ref="A39:B39"/>
    <mergeCell ref="A8:B8"/>
    <mergeCell ref="A9:B9"/>
    <mergeCell ref="A14:B14"/>
    <mergeCell ref="A20:B20"/>
    <mergeCell ref="A25:B25"/>
    <mergeCell ref="A34:B34"/>
    <mergeCell ref="G6:G7"/>
    <mergeCell ref="H6:H7"/>
    <mergeCell ref="I6:I7"/>
    <mergeCell ref="L4:L7"/>
    <mergeCell ref="M4:M7"/>
  </mergeCells>
  <printOptions horizontalCentered="1" verticalCentered="1"/>
  <pageMargins left="0.59055118110236227" right="0.59055118110236227" top="0.78740157480314965" bottom="0.39370078740157483" header="0" footer="0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L56"/>
  <sheetViews>
    <sheetView zoomScaleNormal="100" zoomScaleSheetLayoutView="75" workbookViewId="0">
      <selection activeCell="N7" sqref="N7"/>
    </sheetView>
  </sheetViews>
  <sheetFormatPr defaultRowHeight="12.75"/>
  <cols>
    <col min="1" max="1" width="4.42578125" style="20" customWidth="1"/>
    <col min="2" max="2" width="19.7109375" style="20" customWidth="1"/>
    <col min="3" max="3" width="10" style="20" customWidth="1"/>
    <col min="4" max="4" width="10.28515625" style="20" customWidth="1"/>
    <col min="5" max="8" width="12.140625" style="20" customWidth="1"/>
    <col min="9" max="9" width="13.5703125" style="20" customWidth="1"/>
    <col min="10" max="10" width="14" style="20" customWidth="1"/>
    <col min="11" max="13" width="9.140625" style="20"/>
    <col min="14" max="14" width="13.5703125" style="20" customWidth="1"/>
    <col min="15" max="16384" width="9.140625" style="20"/>
  </cols>
  <sheetData>
    <row r="1" spans="1:10" ht="12.75" customHeight="1">
      <c r="A1" s="596" t="s">
        <v>60</v>
      </c>
      <c r="B1" s="596"/>
      <c r="C1" s="596"/>
      <c r="D1" s="596"/>
      <c r="E1" s="596"/>
      <c r="F1" s="596"/>
      <c r="G1" s="596"/>
      <c r="H1" s="596"/>
      <c r="I1" s="596"/>
      <c r="J1" s="596"/>
    </row>
    <row r="2" spans="1:10" ht="15.95" customHeight="1" thickBot="1">
      <c r="A2" s="597" t="s">
        <v>117</v>
      </c>
      <c r="B2" s="597"/>
      <c r="C2" s="597"/>
      <c r="D2" s="597"/>
      <c r="E2" s="597"/>
      <c r="F2" s="597"/>
      <c r="G2" s="597"/>
      <c r="H2" s="597"/>
      <c r="I2" s="597"/>
      <c r="J2" s="597"/>
    </row>
    <row r="3" spans="1:10" ht="13.5" customHeight="1" thickTop="1">
      <c r="A3" s="564" t="s">
        <v>87</v>
      </c>
      <c r="B3" s="566" t="s">
        <v>88</v>
      </c>
      <c r="C3" s="568" t="s">
        <v>178</v>
      </c>
      <c r="D3" s="568" t="s">
        <v>189</v>
      </c>
      <c r="E3" s="568" t="s">
        <v>246</v>
      </c>
      <c r="F3" s="568" t="s">
        <v>986</v>
      </c>
      <c r="G3" s="568" t="s">
        <v>1900</v>
      </c>
      <c r="H3" s="568" t="s">
        <v>1907</v>
      </c>
      <c r="I3" s="594" t="s">
        <v>142</v>
      </c>
      <c r="J3" s="595"/>
    </row>
    <row r="4" spans="1:10" ht="36">
      <c r="A4" s="565"/>
      <c r="B4" s="591"/>
      <c r="C4" s="569"/>
      <c r="D4" s="569"/>
      <c r="E4" s="569"/>
      <c r="F4" s="569"/>
      <c r="G4" s="569"/>
      <c r="H4" s="569"/>
      <c r="I4" s="491" t="s">
        <v>1908</v>
      </c>
      <c r="J4" s="492" t="s">
        <v>1909</v>
      </c>
    </row>
    <row r="5" spans="1:10" s="496" customFormat="1" ht="21.75" customHeight="1">
      <c r="A5" s="592" t="s">
        <v>119</v>
      </c>
      <c r="B5" s="593"/>
      <c r="C5" s="493">
        <v>13.2</v>
      </c>
      <c r="D5" s="493">
        <v>12</v>
      </c>
      <c r="E5" s="494">
        <v>10.199999999999999</v>
      </c>
      <c r="F5" s="494">
        <v>8.6999999999999993</v>
      </c>
      <c r="G5" s="494">
        <v>8.3000000000000007</v>
      </c>
      <c r="H5" s="494">
        <v>7.1</v>
      </c>
      <c r="I5" s="494">
        <f>H5-G5</f>
        <v>-1.2000000000000011</v>
      </c>
      <c r="J5" s="495">
        <f>H5-F5</f>
        <v>-1.5999999999999996</v>
      </c>
    </row>
    <row r="6" spans="1:10" ht="29.25" customHeight="1">
      <c r="A6" s="558" t="s">
        <v>118</v>
      </c>
      <c r="B6" s="590"/>
      <c r="C6" s="497">
        <v>11</v>
      </c>
      <c r="D6" s="497">
        <v>10.3</v>
      </c>
      <c r="E6" s="498">
        <v>8.8000000000000007</v>
      </c>
      <c r="F6" s="498">
        <v>7.7</v>
      </c>
      <c r="G6" s="102">
        <v>7.2</v>
      </c>
      <c r="H6" s="498">
        <v>6.3</v>
      </c>
      <c r="I6" s="499">
        <f>H6-G6</f>
        <v>-0.90000000000000036</v>
      </c>
      <c r="J6" s="500">
        <f>H6-F6</f>
        <v>-1.4000000000000004</v>
      </c>
    </row>
    <row r="7" spans="1:10" ht="17.100000000000001" customHeight="1">
      <c r="A7" s="224" t="s">
        <v>90</v>
      </c>
      <c r="B7" s="225"/>
      <c r="C7" s="501"/>
      <c r="D7" s="501"/>
      <c r="E7" s="501"/>
      <c r="F7" s="501"/>
      <c r="G7" s="73"/>
      <c r="H7" s="501"/>
      <c r="I7" s="502"/>
      <c r="J7" s="503"/>
    </row>
    <row r="8" spans="1:10" ht="15" customHeight="1">
      <c r="A8" s="238">
        <v>1</v>
      </c>
      <c r="B8" s="239" t="s">
        <v>97</v>
      </c>
      <c r="C8" s="504">
        <v>17.8</v>
      </c>
      <c r="D8" s="103">
        <v>16.600000000000001</v>
      </c>
      <c r="E8" s="103">
        <v>15.1</v>
      </c>
      <c r="F8" s="103">
        <v>14.2</v>
      </c>
      <c r="G8" s="103">
        <v>13.4</v>
      </c>
      <c r="H8" s="103">
        <v>11.2</v>
      </c>
      <c r="I8" s="493">
        <f>H8-G8</f>
        <v>-2.2000000000000011</v>
      </c>
      <c r="J8" s="495">
        <f>H8-F8</f>
        <v>-3</v>
      </c>
    </row>
    <row r="9" spans="1:10" ht="15" customHeight="1">
      <c r="A9" s="238">
        <v>2</v>
      </c>
      <c r="B9" s="239" t="s">
        <v>98</v>
      </c>
      <c r="C9" s="504">
        <v>15.9</v>
      </c>
      <c r="D9" s="103">
        <v>15.3</v>
      </c>
      <c r="E9" s="103">
        <v>11.9</v>
      </c>
      <c r="F9" s="103">
        <v>10.7</v>
      </c>
      <c r="G9" s="103">
        <v>9.3000000000000007</v>
      </c>
      <c r="H9" s="103">
        <v>8.3000000000000007</v>
      </c>
      <c r="I9" s="493">
        <f>H9-G9</f>
        <v>-1</v>
      </c>
      <c r="J9" s="495">
        <f t="shared" ref="J9:J11" si="0">H9-F9</f>
        <v>-2.3999999999999986</v>
      </c>
    </row>
    <row r="10" spans="1:10" ht="15" customHeight="1">
      <c r="A10" s="238">
        <v>3</v>
      </c>
      <c r="B10" s="239" t="s">
        <v>99</v>
      </c>
      <c r="C10" s="504">
        <v>18.600000000000001</v>
      </c>
      <c r="D10" s="103">
        <v>17.2</v>
      </c>
      <c r="E10" s="103">
        <v>14.8</v>
      </c>
      <c r="F10" s="103">
        <v>13.9</v>
      </c>
      <c r="G10" s="103">
        <v>12.6</v>
      </c>
      <c r="H10" s="103">
        <v>10.9</v>
      </c>
      <c r="I10" s="493">
        <f>H10-G10</f>
        <v>-1.6999999999999993</v>
      </c>
      <c r="J10" s="495">
        <f t="shared" si="0"/>
        <v>-3</v>
      </c>
    </row>
    <row r="11" spans="1:10" ht="15" customHeight="1">
      <c r="A11" s="238">
        <v>4</v>
      </c>
      <c r="B11" s="239" t="s">
        <v>100</v>
      </c>
      <c r="C11" s="504">
        <v>23</v>
      </c>
      <c r="D11" s="103">
        <v>21.4</v>
      </c>
      <c r="E11" s="103">
        <v>19.5</v>
      </c>
      <c r="F11" s="103">
        <v>18.100000000000001</v>
      </c>
      <c r="G11" s="103">
        <v>17.399999999999999</v>
      </c>
      <c r="H11" s="103">
        <v>15.3</v>
      </c>
      <c r="I11" s="493">
        <f>H11-G11</f>
        <v>-2.0999999999999979</v>
      </c>
      <c r="J11" s="495">
        <f t="shared" si="0"/>
        <v>-2.8000000000000007</v>
      </c>
    </row>
    <row r="12" spans="1:10" ht="17.100000000000001" customHeight="1">
      <c r="A12" s="224" t="s">
        <v>2</v>
      </c>
      <c r="B12" s="225"/>
      <c r="C12" s="501"/>
      <c r="D12" s="501"/>
      <c r="E12" s="501"/>
      <c r="F12" s="501"/>
      <c r="G12" s="73"/>
      <c r="H12" s="501"/>
      <c r="I12" s="502"/>
      <c r="J12" s="503"/>
    </row>
    <row r="13" spans="1:10" ht="15" customHeight="1">
      <c r="A13" s="238">
        <v>1</v>
      </c>
      <c r="B13" s="239" t="s">
        <v>101</v>
      </c>
      <c r="C13" s="504">
        <v>25.2</v>
      </c>
      <c r="D13" s="103">
        <v>23.7</v>
      </c>
      <c r="E13" s="103">
        <v>22.7</v>
      </c>
      <c r="F13" s="103">
        <v>19.600000000000001</v>
      </c>
      <c r="G13" s="103">
        <v>19.5</v>
      </c>
      <c r="H13" s="103">
        <v>18.7</v>
      </c>
      <c r="I13" s="493">
        <f>H13-G13</f>
        <v>-0.80000000000000071</v>
      </c>
      <c r="J13" s="495">
        <f t="shared" ref="J13:J17" si="1">H13-F13</f>
        <v>-0.90000000000000213</v>
      </c>
    </row>
    <row r="14" spans="1:10" s="40" customFormat="1" ht="15" customHeight="1">
      <c r="A14" s="242">
        <v>2</v>
      </c>
      <c r="B14" s="243" t="s">
        <v>103</v>
      </c>
      <c r="C14" s="505">
        <v>15.5</v>
      </c>
      <c r="D14" s="185">
        <v>14.9</v>
      </c>
      <c r="E14" s="185">
        <v>13.9</v>
      </c>
      <c r="F14" s="185">
        <v>12.5</v>
      </c>
      <c r="G14" s="185">
        <v>12.7</v>
      </c>
      <c r="H14" s="185">
        <v>11.2</v>
      </c>
      <c r="I14" s="493">
        <f>H14-G14</f>
        <v>-1.5</v>
      </c>
      <c r="J14" s="495">
        <f t="shared" si="1"/>
        <v>-1.3000000000000007</v>
      </c>
    </row>
    <row r="15" spans="1:10" ht="15" customHeight="1">
      <c r="A15" s="238">
        <v>3</v>
      </c>
      <c r="B15" s="246" t="s">
        <v>102</v>
      </c>
      <c r="C15" s="504">
        <v>18.2</v>
      </c>
      <c r="D15" s="103">
        <v>16.899999999999999</v>
      </c>
      <c r="E15" s="103">
        <v>14.8</v>
      </c>
      <c r="F15" s="103">
        <v>13.9</v>
      </c>
      <c r="G15" s="103">
        <v>14.3</v>
      </c>
      <c r="H15" s="103">
        <v>12.5</v>
      </c>
      <c r="I15" s="493">
        <f>H15-G15</f>
        <v>-1.8000000000000007</v>
      </c>
      <c r="J15" s="495">
        <f t="shared" si="1"/>
        <v>-1.4000000000000004</v>
      </c>
    </row>
    <row r="16" spans="1:10" ht="15" customHeight="1">
      <c r="A16" s="238">
        <v>4</v>
      </c>
      <c r="B16" s="239" t="s">
        <v>104</v>
      </c>
      <c r="C16" s="504">
        <v>18.399999999999999</v>
      </c>
      <c r="D16" s="103">
        <v>15.8</v>
      </c>
      <c r="E16" s="103">
        <v>13.7</v>
      </c>
      <c r="F16" s="103">
        <v>12.4</v>
      </c>
      <c r="G16" s="103">
        <v>11.6</v>
      </c>
      <c r="H16" s="103">
        <v>10.7</v>
      </c>
      <c r="I16" s="493">
        <f>H16-G16</f>
        <v>-0.90000000000000036</v>
      </c>
      <c r="J16" s="495">
        <f t="shared" si="1"/>
        <v>-1.7000000000000011</v>
      </c>
    </row>
    <row r="17" spans="1:12" ht="15" customHeight="1">
      <c r="A17" s="238">
        <v>5</v>
      </c>
      <c r="B17" s="239" t="s">
        <v>105</v>
      </c>
      <c r="C17" s="504">
        <v>16.8</v>
      </c>
      <c r="D17" s="103">
        <v>15.9</v>
      </c>
      <c r="E17" s="103">
        <v>14.1</v>
      </c>
      <c r="F17" s="103">
        <v>12.3</v>
      </c>
      <c r="G17" s="103">
        <v>12.1</v>
      </c>
      <c r="H17" s="103">
        <v>10.5</v>
      </c>
      <c r="I17" s="493">
        <f>H17-G17</f>
        <v>-1.5999999999999996</v>
      </c>
      <c r="J17" s="495">
        <f t="shared" si="1"/>
        <v>-1.8000000000000007</v>
      </c>
    </row>
    <row r="18" spans="1:12" ht="17.100000000000001" customHeight="1">
      <c r="A18" s="224" t="s">
        <v>3</v>
      </c>
      <c r="B18" s="225"/>
      <c r="C18" s="501"/>
      <c r="D18" s="501"/>
      <c r="E18" s="501"/>
      <c r="F18" s="501"/>
      <c r="G18" s="73"/>
      <c r="H18" s="501"/>
      <c r="I18" s="502"/>
      <c r="J18" s="503"/>
    </row>
    <row r="19" spans="1:12" ht="15" customHeight="1">
      <c r="A19" s="238">
        <v>1</v>
      </c>
      <c r="B19" s="239" t="s">
        <v>106</v>
      </c>
      <c r="C19" s="504">
        <v>22.4</v>
      </c>
      <c r="D19" s="103">
        <v>21.3</v>
      </c>
      <c r="E19" s="103">
        <v>18.5</v>
      </c>
      <c r="F19" s="103">
        <v>17.8</v>
      </c>
      <c r="G19" s="103">
        <v>18.3</v>
      </c>
      <c r="H19" s="103">
        <v>16</v>
      </c>
      <c r="I19" s="493">
        <f>H19-G19</f>
        <v>-2.3000000000000007</v>
      </c>
      <c r="J19" s="495">
        <f t="shared" ref="J19:J22" si="2">H19-F19</f>
        <v>-1.8000000000000007</v>
      </c>
    </row>
    <row r="20" spans="1:12" s="507" customFormat="1" ht="15" customHeight="1">
      <c r="A20" s="506">
        <v>2</v>
      </c>
      <c r="B20" s="243" t="s">
        <v>108</v>
      </c>
      <c r="C20" s="505">
        <v>13.3</v>
      </c>
      <c r="D20" s="185">
        <v>12</v>
      </c>
      <c r="E20" s="185">
        <v>11</v>
      </c>
      <c r="F20" s="185">
        <v>9.1999999999999993</v>
      </c>
      <c r="G20" s="185">
        <v>8.6</v>
      </c>
      <c r="H20" s="185">
        <v>7.8</v>
      </c>
      <c r="I20" s="493">
        <f>H20-G20</f>
        <v>-0.79999999999999982</v>
      </c>
      <c r="J20" s="495">
        <f t="shared" si="2"/>
        <v>-1.3999999999999995</v>
      </c>
    </row>
    <row r="21" spans="1:12" s="44" customFormat="1" ht="15" customHeight="1">
      <c r="A21" s="508">
        <v>3</v>
      </c>
      <c r="B21" s="246" t="s">
        <v>107</v>
      </c>
      <c r="C21" s="504">
        <v>21.2</v>
      </c>
      <c r="D21" s="103">
        <v>20.399999999999999</v>
      </c>
      <c r="E21" s="103">
        <v>17.600000000000001</v>
      </c>
      <c r="F21" s="103">
        <v>15.8</v>
      </c>
      <c r="G21" s="103">
        <v>15.3</v>
      </c>
      <c r="H21" s="103">
        <v>13.3</v>
      </c>
      <c r="I21" s="493">
        <f>H21-G21</f>
        <v>-2</v>
      </c>
      <c r="J21" s="495">
        <f t="shared" si="2"/>
        <v>-2.5</v>
      </c>
    </row>
    <row r="22" spans="1:12" ht="15" customHeight="1">
      <c r="A22" s="508">
        <v>4</v>
      </c>
      <c r="B22" s="239" t="s">
        <v>109</v>
      </c>
      <c r="C22" s="504">
        <v>24</v>
      </c>
      <c r="D22" s="103">
        <v>22.5</v>
      </c>
      <c r="E22" s="103">
        <v>21</v>
      </c>
      <c r="F22" s="103">
        <v>19.899999999999999</v>
      </c>
      <c r="G22" s="103">
        <v>19.8</v>
      </c>
      <c r="H22" s="103">
        <v>17.600000000000001</v>
      </c>
      <c r="I22" s="493">
        <f>H22-G22</f>
        <v>-2.1999999999999993</v>
      </c>
      <c r="J22" s="495">
        <f t="shared" si="2"/>
        <v>-2.2999999999999972</v>
      </c>
    </row>
    <row r="23" spans="1:12" ht="17.100000000000001" customHeight="1">
      <c r="A23" s="224" t="s">
        <v>4</v>
      </c>
      <c r="B23" s="225"/>
      <c r="C23" s="501"/>
      <c r="D23" s="501"/>
      <c r="E23" s="501"/>
      <c r="F23" s="501"/>
      <c r="G23" s="73"/>
      <c r="H23" s="501"/>
      <c r="I23" s="502"/>
      <c r="J23" s="503"/>
    </row>
    <row r="24" spans="1:12" ht="15" customHeight="1">
      <c r="A24" s="238">
        <v>1</v>
      </c>
      <c r="B24" s="239" t="s">
        <v>110</v>
      </c>
      <c r="C24" s="504">
        <v>15.3</v>
      </c>
      <c r="D24" s="103">
        <v>13.1</v>
      </c>
      <c r="E24" s="103">
        <v>10.9</v>
      </c>
      <c r="F24" s="103">
        <v>10</v>
      </c>
      <c r="G24" s="103">
        <v>10.199999999999999</v>
      </c>
      <c r="H24" s="103">
        <v>8.5</v>
      </c>
      <c r="I24" s="493">
        <f t="shared" ref="I24:I31" si="3">H24-G24</f>
        <v>-1.6999999999999993</v>
      </c>
      <c r="J24" s="495">
        <f t="shared" ref="J24:J31" si="4">H24-F24</f>
        <v>-1.5</v>
      </c>
    </row>
    <row r="25" spans="1:12" ht="15" customHeight="1">
      <c r="A25" s="238">
        <v>2</v>
      </c>
      <c r="B25" s="239" t="s">
        <v>111</v>
      </c>
      <c r="C25" s="504">
        <v>18.5</v>
      </c>
      <c r="D25" s="103">
        <v>16.7</v>
      </c>
      <c r="E25" s="103">
        <v>14.4</v>
      </c>
      <c r="F25" s="103">
        <v>13.2</v>
      </c>
      <c r="G25" s="103">
        <v>12.7</v>
      </c>
      <c r="H25" s="103">
        <v>11.3</v>
      </c>
      <c r="I25" s="493">
        <f t="shared" si="3"/>
        <v>-1.3999999999999986</v>
      </c>
      <c r="J25" s="495">
        <f t="shared" si="4"/>
        <v>-1.8999999999999986</v>
      </c>
    </row>
    <row r="26" spans="1:12" ht="15" customHeight="1">
      <c r="A26" s="238">
        <v>3</v>
      </c>
      <c r="B26" s="239" t="s">
        <v>112</v>
      </c>
      <c r="C26" s="504">
        <v>15.5</v>
      </c>
      <c r="D26" s="103">
        <v>14.2</v>
      </c>
      <c r="E26" s="103">
        <v>13.1</v>
      </c>
      <c r="F26" s="103">
        <v>12.2</v>
      </c>
      <c r="G26" s="103">
        <v>12.7</v>
      </c>
      <c r="H26" s="103">
        <v>10.8</v>
      </c>
      <c r="I26" s="493">
        <f t="shared" si="3"/>
        <v>-1.8999999999999986</v>
      </c>
      <c r="J26" s="495">
        <f t="shared" si="4"/>
        <v>-1.3999999999999986</v>
      </c>
    </row>
    <row r="27" spans="1:12" ht="15" customHeight="1">
      <c r="A27" s="238">
        <v>4</v>
      </c>
      <c r="B27" s="239" t="s">
        <v>143</v>
      </c>
      <c r="C27" s="504">
        <v>26.8</v>
      </c>
      <c r="D27" s="103">
        <v>25.3</v>
      </c>
      <c r="E27" s="103">
        <v>23.3</v>
      </c>
      <c r="F27" s="103">
        <v>22.2</v>
      </c>
      <c r="G27" s="103">
        <v>21.9</v>
      </c>
      <c r="H27" s="103">
        <v>19.8</v>
      </c>
      <c r="I27" s="493">
        <f t="shared" si="3"/>
        <v>-2.0999999999999979</v>
      </c>
      <c r="J27" s="495">
        <f t="shared" si="4"/>
        <v>-2.3999999999999986</v>
      </c>
    </row>
    <row r="28" spans="1:12" s="40" customFormat="1" ht="15" customHeight="1">
      <c r="A28" s="242">
        <v>5</v>
      </c>
      <c r="B28" s="243" t="s">
        <v>144</v>
      </c>
      <c r="C28" s="505">
        <v>22.7</v>
      </c>
      <c r="D28" s="185">
        <v>21.6</v>
      </c>
      <c r="E28" s="185">
        <v>19.2</v>
      </c>
      <c r="F28" s="185">
        <v>17.3</v>
      </c>
      <c r="G28" s="185">
        <v>16.2</v>
      </c>
      <c r="H28" s="185">
        <v>14.9</v>
      </c>
      <c r="I28" s="493">
        <f t="shared" si="3"/>
        <v>-1.2999999999999989</v>
      </c>
      <c r="J28" s="495">
        <f t="shared" si="4"/>
        <v>-2.4000000000000004</v>
      </c>
    </row>
    <row r="29" spans="1:12" ht="15" customHeight="1">
      <c r="A29" s="238">
        <v>6</v>
      </c>
      <c r="B29" s="246" t="s">
        <v>114</v>
      </c>
      <c r="C29" s="504">
        <v>29.5</v>
      </c>
      <c r="D29" s="103">
        <v>28.6</v>
      </c>
      <c r="E29" s="103">
        <v>25.5</v>
      </c>
      <c r="F29" s="103">
        <v>23.2</v>
      </c>
      <c r="G29" s="103">
        <v>22.5</v>
      </c>
      <c r="H29" s="103">
        <v>20.399999999999999</v>
      </c>
      <c r="I29" s="493">
        <f t="shared" si="3"/>
        <v>-2.1000000000000014</v>
      </c>
      <c r="J29" s="495">
        <f t="shared" si="4"/>
        <v>-2.8000000000000007</v>
      </c>
    </row>
    <row r="30" spans="1:12" ht="15" customHeight="1">
      <c r="A30" s="238">
        <v>7</v>
      </c>
      <c r="B30" s="239" t="s">
        <v>116</v>
      </c>
      <c r="C30" s="504">
        <v>37.299999999999997</v>
      </c>
      <c r="D30" s="103">
        <v>35.799999999999997</v>
      </c>
      <c r="E30" s="103">
        <v>31.8</v>
      </c>
      <c r="F30" s="103">
        <v>28</v>
      </c>
      <c r="G30" s="103">
        <v>28.8</v>
      </c>
      <c r="H30" s="103">
        <v>25.9</v>
      </c>
      <c r="I30" s="493">
        <f t="shared" si="3"/>
        <v>-2.9000000000000021</v>
      </c>
      <c r="J30" s="495">
        <f t="shared" si="4"/>
        <v>-2.1000000000000014</v>
      </c>
    </row>
    <row r="31" spans="1:12" ht="15" customHeight="1">
      <c r="A31" s="238">
        <v>8</v>
      </c>
      <c r="B31" s="239" t="s">
        <v>120</v>
      </c>
      <c r="C31" s="504">
        <v>20.7</v>
      </c>
      <c r="D31" s="103">
        <v>19.399999999999999</v>
      </c>
      <c r="E31" s="103">
        <v>18.100000000000001</v>
      </c>
      <c r="F31" s="103">
        <v>15.5</v>
      </c>
      <c r="G31" s="103">
        <v>15.3</v>
      </c>
      <c r="H31" s="103">
        <v>11.9</v>
      </c>
      <c r="I31" s="493">
        <f t="shared" si="3"/>
        <v>-3.4000000000000004</v>
      </c>
      <c r="J31" s="495">
        <f t="shared" si="4"/>
        <v>-3.5999999999999996</v>
      </c>
    </row>
    <row r="32" spans="1:12" ht="17.100000000000001" customHeight="1">
      <c r="A32" s="224" t="s">
        <v>5</v>
      </c>
      <c r="B32" s="225"/>
      <c r="C32" s="501"/>
      <c r="D32" s="501"/>
      <c r="E32" s="501"/>
      <c r="F32" s="501"/>
      <c r="G32" s="73"/>
      <c r="H32" s="501"/>
      <c r="I32" s="502"/>
      <c r="J32" s="503"/>
      <c r="L32" s="398"/>
    </row>
    <row r="33" spans="1:10" ht="15" customHeight="1">
      <c r="A33" s="238">
        <v>1</v>
      </c>
      <c r="B33" s="239" t="s">
        <v>145</v>
      </c>
      <c r="C33" s="504">
        <v>12</v>
      </c>
      <c r="D33" s="103">
        <v>10</v>
      </c>
      <c r="E33" s="103">
        <v>9.3000000000000007</v>
      </c>
      <c r="F33" s="103">
        <v>8.3000000000000007</v>
      </c>
      <c r="G33" s="103">
        <v>8.3000000000000007</v>
      </c>
      <c r="H33" s="103">
        <v>6.4</v>
      </c>
      <c r="I33" s="493">
        <f>H33-G33</f>
        <v>-1.9000000000000004</v>
      </c>
      <c r="J33" s="495">
        <f t="shared" ref="J33:J36" si="5">H33-F33</f>
        <v>-1.9000000000000004</v>
      </c>
    </row>
    <row r="34" spans="1:10" s="40" customFormat="1" ht="15" customHeight="1">
      <c r="A34" s="242">
        <v>2</v>
      </c>
      <c r="B34" s="243" t="s">
        <v>146</v>
      </c>
      <c r="C34" s="505">
        <v>11.4</v>
      </c>
      <c r="D34" s="185">
        <v>10.6</v>
      </c>
      <c r="E34" s="185">
        <v>8.1999999999999993</v>
      </c>
      <c r="F34" s="185">
        <v>7.5</v>
      </c>
      <c r="G34" s="185">
        <v>7</v>
      </c>
      <c r="H34" s="185">
        <v>6.3</v>
      </c>
      <c r="I34" s="493">
        <f>H34-G34</f>
        <v>-0.70000000000000018</v>
      </c>
      <c r="J34" s="495">
        <f t="shared" si="5"/>
        <v>-1.2000000000000002</v>
      </c>
    </row>
    <row r="35" spans="1:10" ht="15" customHeight="1">
      <c r="A35" s="238">
        <v>3</v>
      </c>
      <c r="B35" s="246" t="s">
        <v>122</v>
      </c>
      <c r="C35" s="504">
        <v>12.2</v>
      </c>
      <c r="D35" s="103">
        <v>11.4</v>
      </c>
      <c r="E35" s="103">
        <v>8.8000000000000007</v>
      </c>
      <c r="F35" s="103">
        <v>7.6</v>
      </c>
      <c r="G35" s="103">
        <v>7.4</v>
      </c>
      <c r="H35" s="103">
        <v>6.8</v>
      </c>
      <c r="I35" s="493">
        <f>H35-G35</f>
        <v>-0.60000000000000053</v>
      </c>
      <c r="J35" s="495">
        <f t="shared" si="5"/>
        <v>-0.79999999999999982</v>
      </c>
    </row>
    <row r="36" spans="1:10" ht="15" customHeight="1">
      <c r="A36" s="238">
        <v>4</v>
      </c>
      <c r="B36" s="239" t="s">
        <v>124</v>
      </c>
      <c r="C36" s="504">
        <v>10.7</v>
      </c>
      <c r="D36" s="103">
        <v>10.7</v>
      </c>
      <c r="E36" s="103">
        <v>9.5</v>
      </c>
      <c r="F36" s="103">
        <v>8.1</v>
      </c>
      <c r="G36" s="103">
        <v>8.1</v>
      </c>
      <c r="H36" s="103">
        <v>6.6</v>
      </c>
      <c r="I36" s="493">
        <f>H36-G36</f>
        <v>-1.5</v>
      </c>
      <c r="J36" s="495">
        <f t="shared" si="5"/>
        <v>-1.5</v>
      </c>
    </row>
    <row r="37" spans="1:10" ht="17.100000000000001" customHeight="1">
      <c r="A37" s="224" t="s">
        <v>95</v>
      </c>
      <c r="B37" s="225"/>
      <c r="C37" s="501"/>
      <c r="D37" s="501"/>
      <c r="E37" s="501"/>
      <c r="F37" s="501"/>
      <c r="G37" s="73"/>
      <c r="H37" s="501"/>
      <c r="I37" s="502"/>
      <c r="J37" s="503"/>
    </row>
    <row r="38" spans="1:10" ht="15" customHeight="1">
      <c r="A38" s="479">
        <v>1</v>
      </c>
      <c r="B38" s="239" t="s">
        <v>125</v>
      </c>
      <c r="C38" s="504">
        <v>14.8</v>
      </c>
      <c r="D38" s="103">
        <v>14.7</v>
      </c>
      <c r="E38" s="103">
        <v>13.7</v>
      </c>
      <c r="F38" s="103">
        <v>12.5</v>
      </c>
      <c r="G38" s="103">
        <v>11.6</v>
      </c>
      <c r="H38" s="103">
        <v>10.199999999999999</v>
      </c>
      <c r="I38" s="493">
        <f t="shared" ref="I38:I54" si="6">H38-G38</f>
        <v>-1.4000000000000004</v>
      </c>
      <c r="J38" s="495">
        <f t="shared" ref="J38:J54" si="7">H38-F38</f>
        <v>-2.3000000000000007</v>
      </c>
    </row>
    <row r="39" spans="1:10" ht="15" customHeight="1">
      <c r="A39" s="238">
        <v>2</v>
      </c>
      <c r="B39" s="239" t="s">
        <v>126</v>
      </c>
      <c r="C39" s="504">
        <v>8.1</v>
      </c>
      <c r="D39" s="103">
        <v>7.2</v>
      </c>
      <c r="E39" s="103">
        <v>6.1</v>
      </c>
      <c r="F39" s="103">
        <v>5.3</v>
      </c>
      <c r="G39" s="103">
        <v>4.3</v>
      </c>
      <c r="H39" s="103">
        <v>3.7</v>
      </c>
      <c r="I39" s="493">
        <f t="shared" si="6"/>
        <v>-0.59999999999999964</v>
      </c>
      <c r="J39" s="495">
        <f t="shared" si="7"/>
        <v>-1.5999999999999996</v>
      </c>
    </row>
    <row r="40" spans="1:10" ht="15" customHeight="1">
      <c r="A40" s="238">
        <v>3</v>
      </c>
      <c r="B40" s="239" t="s">
        <v>127</v>
      </c>
      <c r="C40" s="504">
        <v>8.5</v>
      </c>
      <c r="D40" s="103">
        <v>7.2</v>
      </c>
      <c r="E40" s="103">
        <v>5.3</v>
      </c>
      <c r="F40" s="103">
        <v>4.4000000000000004</v>
      </c>
      <c r="G40" s="103">
        <v>3.4</v>
      </c>
      <c r="H40" s="103">
        <v>2.7</v>
      </c>
      <c r="I40" s="493">
        <f t="shared" si="6"/>
        <v>-0.69999999999999973</v>
      </c>
      <c r="J40" s="495">
        <f t="shared" si="7"/>
        <v>-1.7000000000000002</v>
      </c>
    </row>
    <row r="41" spans="1:10" ht="15" customHeight="1">
      <c r="A41" s="238">
        <v>4</v>
      </c>
      <c r="B41" s="239" t="s">
        <v>128</v>
      </c>
      <c r="C41" s="504">
        <v>15.8</v>
      </c>
      <c r="D41" s="103">
        <v>15.1</v>
      </c>
      <c r="E41" s="103">
        <v>13.3</v>
      </c>
      <c r="F41" s="103">
        <v>11.9</v>
      </c>
      <c r="G41" s="103">
        <v>11.2</v>
      </c>
      <c r="H41" s="103">
        <v>9.6999999999999993</v>
      </c>
      <c r="I41" s="493">
        <f t="shared" si="6"/>
        <v>-1.5</v>
      </c>
      <c r="J41" s="495">
        <f t="shared" si="7"/>
        <v>-2.2000000000000011</v>
      </c>
    </row>
    <row r="42" spans="1:10" ht="15" customHeight="1">
      <c r="A42" s="238">
        <v>5</v>
      </c>
      <c r="B42" s="239" t="s">
        <v>129</v>
      </c>
      <c r="C42" s="504">
        <v>12.5</v>
      </c>
      <c r="D42" s="103">
        <v>11.7</v>
      </c>
      <c r="E42" s="103">
        <v>9.4</v>
      </c>
      <c r="F42" s="103">
        <v>7.9</v>
      </c>
      <c r="G42" s="103">
        <v>6.9</v>
      </c>
      <c r="H42" s="103">
        <v>6</v>
      </c>
      <c r="I42" s="493">
        <f t="shared" si="6"/>
        <v>-0.90000000000000036</v>
      </c>
      <c r="J42" s="495">
        <f t="shared" si="7"/>
        <v>-1.9000000000000004</v>
      </c>
    </row>
    <row r="43" spans="1:10" ht="15" customHeight="1">
      <c r="A43" s="238">
        <v>6</v>
      </c>
      <c r="B43" s="239" t="s">
        <v>130</v>
      </c>
      <c r="C43" s="504">
        <v>13.6</v>
      </c>
      <c r="D43" s="103">
        <v>12.4</v>
      </c>
      <c r="E43" s="103">
        <v>10.9</v>
      </c>
      <c r="F43" s="103">
        <v>9.4</v>
      </c>
      <c r="G43" s="103">
        <v>8.5</v>
      </c>
      <c r="H43" s="103">
        <v>7.7</v>
      </c>
      <c r="I43" s="493">
        <f t="shared" si="6"/>
        <v>-0.79999999999999982</v>
      </c>
      <c r="J43" s="495">
        <f t="shared" si="7"/>
        <v>-1.7000000000000002</v>
      </c>
    </row>
    <row r="44" spans="1:10" ht="15" customHeight="1">
      <c r="A44" s="238">
        <v>7</v>
      </c>
      <c r="B44" s="239" t="s">
        <v>131</v>
      </c>
      <c r="C44" s="504">
        <v>9.9</v>
      </c>
      <c r="D44" s="103">
        <v>8.8000000000000007</v>
      </c>
      <c r="E44" s="103">
        <v>7.5</v>
      </c>
      <c r="F44" s="103">
        <v>6.4</v>
      </c>
      <c r="G44" s="103">
        <v>6</v>
      </c>
      <c r="H44" s="103">
        <v>5.5</v>
      </c>
      <c r="I44" s="493">
        <f t="shared" si="6"/>
        <v>-0.5</v>
      </c>
      <c r="J44" s="495">
        <f t="shared" si="7"/>
        <v>-0.90000000000000036</v>
      </c>
    </row>
    <row r="45" spans="1:10" ht="15" customHeight="1">
      <c r="A45" s="238">
        <v>8</v>
      </c>
      <c r="B45" s="239" t="s">
        <v>132</v>
      </c>
      <c r="C45" s="504">
        <v>8.6</v>
      </c>
      <c r="D45" s="103">
        <v>8</v>
      </c>
      <c r="E45" s="103">
        <v>6.8</v>
      </c>
      <c r="F45" s="103">
        <v>6</v>
      </c>
      <c r="G45" s="103">
        <v>5.6</v>
      </c>
      <c r="H45" s="103">
        <v>5</v>
      </c>
      <c r="I45" s="493">
        <f t="shared" si="6"/>
        <v>-0.59999999999999964</v>
      </c>
      <c r="J45" s="495">
        <f t="shared" si="7"/>
        <v>-1</v>
      </c>
    </row>
    <row r="46" spans="1:10" ht="15" customHeight="1">
      <c r="A46" s="238">
        <v>9</v>
      </c>
      <c r="B46" s="239" t="s">
        <v>133</v>
      </c>
      <c r="C46" s="504">
        <v>8.6</v>
      </c>
      <c r="D46" s="103">
        <v>8.1</v>
      </c>
      <c r="E46" s="103">
        <v>6.9</v>
      </c>
      <c r="F46" s="103">
        <v>6</v>
      </c>
      <c r="G46" s="103">
        <v>5.5</v>
      </c>
      <c r="H46" s="103">
        <v>4.9000000000000004</v>
      </c>
      <c r="I46" s="493">
        <f t="shared" si="6"/>
        <v>-0.59999999999999964</v>
      </c>
      <c r="J46" s="495">
        <f t="shared" si="7"/>
        <v>-1.0999999999999996</v>
      </c>
    </row>
    <row r="47" spans="1:10" ht="15" customHeight="1">
      <c r="A47" s="238">
        <v>10</v>
      </c>
      <c r="B47" s="239" t="s">
        <v>134</v>
      </c>
      <c r="C47" s="504">
        <v>23.9</v>
      </c>
      <c r="D47" s="103">
        <v>22.3</v>
      </c>
      <c r="E47" s="103">
        <v>21.7</v>
      </c>
      <c r="F47" s="103">
        <v>19.600000000000001</v>
      </c>
      <c r="G47" s="103">
        <v>18.5</v>
      </c>
      <c r="H47" s="103">
        <v>18</v>
      </c>
      <c r="I47" s="493">
        <f t="shared" si="6"/>
        <v>-0.5</v>
      </c>
      <c r="J47" s="495">
        <f t="shared" si="7"/>
        <v>-1.6000000000000014</v>
      </c>
    </row>
    <row r="48" spans="1:10" ht="15" customHeight="1">
      <c r="A48" s="238">
        <v>11</v>
      </c>
      <c r="B48" s="239" t="s">
        <v>135</v>
      </c>
      <c r="C48" s="504">
        <v>12.4</v>
      </c>
      <c r="D48" s="103">
        <v>11</v>
      </c>
      <c r="E48" s="103">
        <v>9.5</v>
      </c>
      <c r="F48" s="103">
        <v>8.4</v>
      </c>
      <c r="G48" s="103">
        <v>8.1999999999999993</v>
      </c>
      <c r="H48" s="103">
        <v>7.2</v>
      </c>
      <c r="I48" s="493">
        <f t="shared" si="6"/>
        <v>-0.99999999999999911</v>
      </c>
      <c r="J48" s="495">
        <f t="shared" si="7"/>
        <v>-1.2000000000000002</v>
      </c>
    </row>
    <row r="49" spans="1:10" s="40" customFormat="1" ht="15" customHeight="1">
      <c r="A49" s="242">
        <v>12</v>
      </c>
      <c r="B49" s="248" t="s">
        <v>81</v>
      </c>
      <c r="C49" s="505">
        <v>4.8</v>
      </c>
      <c r="D49" s="185">
        <v>4.5999999999999996</v>
      </c>
      <c r="E49" s="185">
        <v>3.8</v>
      </c>
      <c r="F49" s="185">
        <v>3.1</v>
      </c>
      <c r="G49" s="185">
        <v>2.8</v>
      </c>
      <c r="H49" s="185">
        <v>2.5</v>
      </c>
      <c r="I49" s="493">
        <f t="shared" si="6"/>
        <v>-0.29999999999999982</v>
      </c>
      <c r="J49" s="495">
        <f t="shared" si="7"/>
        <v>-0.60000000000000009</v>
      </c>
    </row>
    <row r="50" spans="1:10" ht="15" customHeight="1">
      <c r="A50" s="238">
        <v>13</v>
      </c>
      <c r="B50" s="239" t="s">
        <v>136</v>
      </c>
      <c r="C50" s="504">
        <v>7.1</v>
      </c>
      <c r="D50" s="103">
        <v>6.2</v>
      </c>
      <c r="E50" s="103">
        <v>5.2</v>
      </c>
      <c r="F50" s="103">
        <v>3.6</v>
      </c>
      <c r="G50" s="103">
        <v>3.2</v>
      </c>
      <c r="H50" s="103">
        <v>2.9</v>
      </c>
      <c r="I50" s="493">
        <f t="shared" si="6"/>
        <v>-0.30000000000000027</v>
      </c>
      <c r="J50" s="495">
        <f t="shared" si="7"/>
        <v>-0.70000000000000018</v>
      </c>
    </row>
    <row r="51" spans="1:10" ht="15" customHeight="1">
      <c r="A51" s="238">
        <v>14</v>
      </c>
      <c r="B51" s="239" t="s">
        <v>137</v>
      </c>
      <c r="C51" s="504">
        <v>15.8</v>
      </c>
      <c r="D51" s="103">
        <v>14.7</v>
      </c>
      <c r="E51" s="103">
        <v>12.5</v>
      </c>
      <c r="F51" s="103">
        <v>10.5</v>
      </c>
      <c r="G51" s="103">
        <v>9.8000000000000007</v>
      </c>
      <c r="H51" s="103">
        <v>8.9</v>
      </c>
      <c r="I51" s="493">
        <f t="shared" si="6"/>
        <v>-0.90000000000000036</v>
      </c>
      <c r="J51" s="495">
        <f t="shared" si="7"/>
        <v>-1.5999999999999996</v>
      </c>
    </row>
    <row r="52" spans="1:10" ht="15" customHeight="1">
      <c r="A52" s="238">
        <v>15</v>
      </c>
      <c r="B52" s="239" t="s">
        <v>138</v>
      </c>
      <c r="C52" s="504">
        <v>17</v>
      </c>
      <c r="D52" s="103">
        <v>16.7</v>
      </c>
      <c r="E52" s="103">
        <v>13.9</v>
      </c>
      <c r="F52" s="103">
        <v>12.5</v>
      </c>
      <c r="G52" s="103">
        <v>11.6</v>
      </c>
      <c r="H52" s="103">
        <v>10.199999999999999</v>
      </c>
      <c r="I52" s="493">
        <f t="shared" si="6"/>
        <v>-1.4000000000000004</v>
      </c>
      <c r="J52" s="495">
        <f t="shared" si="7"/>
        <v>-2.3000000000000007</v>
      </c>
    </row>
    <row r="53" spans="1:10" ht="15" customHeight="1">
      <c r="A53" s="238">
        <v>16</v>
      </c>
      <c r="B53" s="239" t="s">
        <v>139</v>
      </c>
      <c r="C53" s="504">
        <v>15.8</v>
      </c>
      <c r="D53" s="103">
        <v>12.2</v>
      </c>
      <c r="E53" s="103">
        <v>9.5</v>
      </c>
      <c r="F53" s="103">
        <v>8</v>
      </c>
      <c r="G53" s="103">
        <v>7</v>
      </c>
      <c r="H53" s="103">
        <v>5.8</v>
      </c>
      <c r="I53" s="493">
        <f t="shared" si="6"/>
        <v>-1.2000000000000002</v>
      </c>
      <c r="J53" s="495">
        <f t="shared" si="7"/>
        <v>-2.2000000000000002</v>
      </c>
    </row>
    <row r="54" spans="1:10" ht="15" customHeight="1" thickBot="1">
      <c r="A54" s="249">
        <v>17</v>
      </c>
      <c r="B54" s="250" t="s">
        <v>140</v>
      </c>
      <c r="C54" s="509">
        <v>16.399999999999999</v>
      </c>
      <c r="D54" s="104">
        <v>16.100000000000001</v>
      </c>
      <c r="E54" s="104">
        <v>14.7</v>
      </c>
      <c r="F54" s="104">
        <v>13.5</v>
      </c>
      <c r="G54" s="104">
        <v>13</v>
      </c>
      <c r="H54" s="104">
        <v>11.7</v>
      </c>
      <c r="I54" s="510">
        <f t="shared" si="6"/>
        <v>-1.3000000000000007</v>
      </c>
      <c r="J54" s="511">
        <f t="shared" si="7"/>
        <v>-1.8000000000000007</v>
      </c>
    </row>
    <row r="55" spans="1:10" ht="13.5" thickTop="1">
      <c r="B55" s="254"/>
    </row>
    <row r="56" spans="1:10">
      <c r="C56" s="66"/>
      <c r="D56" s="66"/>
      <c r="E56" s="66"/>
      <c r="F56" s="66"/>
      <c r="G56" s="66"/>
      <c r="H56" s="66"/>
      <c r="I56" s="66"/>
      <c r="J56" s="66"/>
    </row>
  </sheetData>
  <mergeCells count="13">
    <mergeCell ref="G3:G4"/>
    <mergeCell ref="I3:J3"/>
    <mergeCell ref="A1:J1"/>
    <mergeCell ref="A2:J2"/>
    <mergeCell ref="C3:C4"/>
    <mergeCell ref="D3:D4"/>
    <mergeCell ref="H3:H4"/>
    <mergeCell ref="F3:F4"/>
    <mergeCell ref="A6:B6"/>
    <mergeCell ref="A3:A4"/>
    <mergeCell ref="B3:B4"/>
    <mergeCell ref="A5:B5"/>
    <mergeCell ref="E3:E4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paperSize="9" scale="76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="75" zoomScaleNormal="75" workbookViewId="0">
      <selection activeCell="P11" sqref="P11"/>
    </sheetView>
  </sheetViews>
  <sheetFormatPr defaultRowHeight="12.75"/>
  <cols>
    <col min="1" max="1" width="3.28515625" style="14" customWidth="1"/>
    <col min="2" max="2" width="19.85546875" style="14" customWidth="1"/>
    <col min="3" max="3" width="7.28515625" style="14" customWidth="1"/>
    <col min="4" max="4" width="8.28515625" style="14" customWidth="1"/>
    <col min="5" max="6" width="7.28515625" style="14" customWidth="1"/>
    <col min="7" max="8" width="6.140625" style="14" customWidth="1"/>
    <col min="9" max="9" width="5.140625" style="14" customWidth="1"/>
    <col min="10" max="10" width="5.28515625" style="14" customWidth="1"/>
    <col min="11" max="11" width="5.7109375" style="14" customWidth="1"/>
    <col min="12" max="12" width="9.42578125" style="14" customWidth="1"/>
    <col min="13" max="13" width="4.42578125" style="14" customWidth="1"/>
    <col min="14" max="14" width="7.28515625" style="14" customWidth="1"/>
    <col min="15" max="15" width="8.42578125" style="14" customWidth="1"/>
    <col min="16" max="16" width="8.85546875" style="14" customWidth="1"/>
    <col min="17" max="18" width="11.85546875" style="14" customWidth="1"/>
    <col min="19" max="19" width="10.85546875" style="14" customWidth="1"/>
    <col min="20" max="16384" width="9.140625" style="14"/>
  </cols>
  <sheetData>
    <row r="1" spans="1:19" ht="15.75">
      <c r="A1" s="731" t="s">
        <v>263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</row>
    <row r="2" spans="1:19" ht="21.75" customHeight="1" thickBot="1">
      <c r="A2" s="597" t="s">
        <v>1925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</row>
    <row r="3" spans="1:19" ht="21.75" customHeight="1" thickTop="1" thickBo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</row>
    <row r="4" spans="1:19" ht="13.5" customHeight="1" thickTop="1">
      <c r="A4" s="652" t="s">
        <v>87</v>
      </c>
      <c r="B4" s="655" t="s">
        <v>88</v>
      </c>
      <c r="C4" s="734" t="s">
        <v>264</v>
      </c>
      <c r="D4" s="735" t="s">
        <v>314</v>
      </c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6"/>
    </row>
    <row r="5" spans="1:19" ht="12.75" customHeight="1">
      <c r="A5" s="592"/>
      <c r="B5" s="733"/>
      <c r="C5" s="728"/>
      <c r="D5" s="728" t="s">
        <v>265</v>
      </c>
      <c r="E5" s="728" t="s">
        <v>266</v>
      </c>
      <c r="F5" s="728" t="s">
        <v>267</v>
      </c>
      <c r="G5" s="728" t="s">
        <v>268</v>
      </c>
      <c r="H5" s="728" t="s">
        <v>269</v>
      </c>
      <c r="I5" s="728" t="s">
        <v>270</v>
      </c>
      <c r="J5" s="728" t="s">
        <v>271</v>
      </c>
      <c r="K5" s="728" t="s">
        <v>272</v>
      </c>
      <c r="L5" s="728" t="s">
        <v>273</v>
      </c>
      <c r="M5" s="728" t="s">
        <v>274</v>
      </c>
      <c r="N5" s="728" t="s">
        <v>275</v>
      </c>
      <c r="O5" s="728" t="s">
        <v>276</v>
      </c>
      <c r="P5" s="728" t="s">
        <v>277</v>
      </c>
      <c r="Q5" s="728" t="s">
        <v>278</v>
      </c>
      <c r="R5" s="728" t="s">
        <v>279</v>
      </c>
      <c r="S5" s="737" t="s">
        <v>280</v>
      </c>
    </row>
    <row r="6" spans="1:19" ht="87" customHeight="1">
      <c r="A6" s="592"/>
      <c r="B6" s="593"/>
      <c r="C6" s="730"/>
      <c r="D6" s="730"/>
      <c r="E6" s="730"/>
      <c r="F6" s="730"/>
      <c r="G6" s="730"/>
      <c r="H6" s="728"/>
      <c r="I6" s="728"/>
      <c r="J6" s="728"/>
      <c r="K6" s="728"/>
      <c r="L6" s="728"/>
      <c r="M6" s="730"/>
      <c r="N6" s="728"/>
      <c r="O6" s="728"/>
      <c r="P6" s="728"/>
      <c r="Q6" s="728"/>
      <c r="R6" s="729"/>
      <c r="S6" s="738"/>
    </row>
    <row r="7" spans="1:19" ht="33" customHeight="1">
      <c r="A7" s="769" t="s">
        <v>281</v>
      </c>
      <c r="B7" s="770"/>
      <c r="C7" s="318">
        <f t="shared" ref="C7:H7" si="0">C8+C13+C19+C24+C33+C38</f>
        <v>3472</v>
      </c>
      <c r="D7" s="318">
        <f t="shared" si="0"/>
        <v>2350</v>
      </c>
      <c r="E7" s="318">
        <f t="shared" si="0"/>
        <v>3064</v>
      </c>
      <c r="F7" s="318">
        <f t="shared" si="0"/>
        <v>1152</v>
      </c>
      <c r="G7" s="318">
        <f t="shared" si="0"/>
        <v>932</v>
      </c>
      <c r="H7" s="318">
        <f t="shared" si="0"/>
        <v>594</v>
      </c>
      <c r="I7" s="318">
        <f t="shared" ref="I7:R7" si="1">I8+I13+I19+I24+I33+I38</f>
        <v>76</v>
      </c>
      <c r="J7" s="318">
        <f t="shared" si="1"/>
        <v>8</v>
      </c>
      <c r="K7" s="318">
        <f t="shared" si="1"/>
        <v>17</v>
      </c>
      <c r="L7" s="318">
        <f t="shared" si="1"/>
        <v>7</v>
      </c>
      <c r="M7" s="318">
        <f t="shared" si="1"/>
        <v>70</v>
      </c>
      <c r="N7" s="318">
        <f t="shared" si="1"/>
        <v>57</v>
      </c>
      <c r="O7" s="318">
        <f t="shared" si="1"/>
        <v>31</v>
      </c>
      <c r="P7" s="318">
        <f t="shared" si="1"/>
        <v>0</v>
      </c>
      <c r="Q7" s="318">
        <f t="shared" si="1"/>
        <v>62</v>
      </c>
      <c r="R7" s="318">
        <f t="shared" si="1"/>
        <v>272</v>
      </c>
      <c r="S7" s="319">
        <f>S8+S13+S19+S24+S33+S38</f>
        <v>14</v>
      </c>
    </row>
    <row r="8" spans="1:19">
      <c r="A8" s="560" t="s">
        <v>282</v>
      </c>
      <c r="B8" s="561"/>
      <c r="C8" s="203">
        <f t="shared" ref="C8:H8" si="2">SUM(C9:C12)</f>
        <v>205</v>
      </c>
      <c r="D8" s="203">
        <f t="shared" si="2"/>
        <v>135</v>
      </c>
      <c r="E8" s="203">
        <f t="shared" si="2"/>
        <v>179</v>
      </c>
      <c r="F8" s="203">
        <f t="shared" si="2"/>
        <v>95</v>
      </c>
      <c r="G8" s="203">
        <f t="shared" si="2"/>
        <v>51</v>
      </c>
      <c r="H8" s="203">
        <f t="shared" si="2"/>
        <v>38</v>
      </c>
      <c r="I8" s="203">
        <f t="shared" ref="I8:S8" si="3">SUM(I9:I12)</f>
        <v>2</v>
      </c>
      <c r="J8" s="203">
        <f t="shared" si="3"/>
        <v>0</v>
      </c>
      <c r="K8" s="203">
        <f t="shared" si="3"/>
        <v>1</v>
      </c>
      <c r="L8" s="203">
        <f t="shared" si="3"/>
        <v>0</v>
      </c>
      <c r="M8" s="203">
        <f t="shared" si="3"/>
        <v>9</v>
      </c>
      <c r="N8" s="203">
        <f t="shared" si="3"/>
        <v>1</v>
      </c>
      <c r="O8" s="203">
        <f t="shared" si="3"/>
        <v>5</v>
      </c>
      <c r="P8" s="203">
        <f t="shared" si="3"/>
        <v>0</v>
      </c>
      <c r="Q8" s="203">
        <f t="shared" si="3"/>
        <v>1</v>
      </c>
      <c r="R8" s="203">
        <f t="shared" si="3"/>
        <v>18</v>
      </c>
      <c r="S8" s="204">
        <f t="shared" si="3"/>
        <v>0</v>
      </c>
    </row>
    <row r="9" spans="1:19">
      <c r="A9" s="191">
        <v>1</v>
      </c>
      <c r="B9" s="192" t="s">
        <v>14</v>
      </c>
      <c r="C9" s="205">
        <v>64</v>
      </c>
      <c r="D9" s="205">
        <v>42</v>
      </c>
      <c r="E9" s="42">
        <v>56</v>
      </c>
      <c r="F9" s="42">
        <v>25</v>
      </c>
      <c r="G9" s="42">
        <v>17</v>
      </c>
      <c r="H9" s="42">
        <v>12</v>
      </c>
      <c r="I9" s="42">
        <v>0</v>
      </c>
      <c r="J9" s="42">
        <v>0</v>
      </c>
      <c r="K9" s="42">
        <v>1</v>
      </c>
      <c r="L9" s="42">
        <v>0</v>
      </c>
      <c r="M9" s="42">
        <v>6</v>
      </c>
      <c r="N9" s="42">
        <v>0</v>
      </c>
      <c r="O9" s="42">
        <v>2</v>
      </c>
      <c r="P9" s="42">
        <v>0</v>
      </c>
      <c r="Q9" s="205">
        <v>0</v>
      </c>
      <c r="R9" s="205">
        <v>3</v>
      </c>
      <c r="S9" s="206">
        <v>0</v>
      </c>
    </row>
    <row r="10" spans="1:19">
      <c r="A10" s="191">
        <v>2</v>
      </c>
      <c r="B10" s="192" t="s">
        <v>15</v>
      </c>
      <c r="C10" s="205">
        <v>61</v>
      </c>
      <c r="D10" s="205">
        <v>41</v>
      </c>
      <c r="E10" s="42">
        <v>57</v>
      </c>
      <c r="F10" s="42">
        <v>23</v>
      </c>
      <c r="G10" s="42">
        <v>5</v>
      </c>
      <c r="H10" s="42">
        <v>7</v>
      </c>
      <c r="I10" s="42">
        <v>1</v>
      </c>
      <c r="J10" s="205">
        <v>0</v>
      </c>
      <c r="K10" s="205">
        <v>0</v>
      </c>
      <c r="L10" s="205">
        <v>0</v>
      </c>
      <c r="M10" s="205">
        <v>3</v>
      </c>
      <c r="N10" s="205">
        <v>0</v>
      </c>
      <c r="O10" s="205">
        <v>0</v>
      </c>
      <c r="P10" s="205">
        <v>0</v>
      </c>
      <c r="Q10" s="205">
        <v>0</v>
      </c>
      <c r="R10" s="205">
        <v>8</v>
      </c>
      <c r="S10" s="206">
        <v>0</v>
      </c>
    </row>
    <row r="11" spans="1:19">
      <c r="A11" s="191">
        <v>3</v>
      </c>
      <c r="B11" s="192" t="s">
        <v>17</v>
      </c>
      <c r="C11" s="205">
        <v>49</v>
      </c>
      <c r="D11" s="205">
        <v>34</v>
      </c>
      <c r="E11" s="42">
        <v>41</v>
      </c>
      <c r="F11" s="42">
        <v>33</v>
      </c>
      <c r="G11" s="42">
        <v>21</v>
      </c>
      <c r="H11" s="42">
        <v>12</v>
      </c>
      <c r="I11" s="42">
        <v>1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5">
        <v>0</v>
      </c>
      <c r="Q11" s="205">
        <v>0</v>
      </c>
      <c r="R11" s="205">
        <v>4</v>
      </c>
      <c r="S11" s="206">
        <v>0</v>
      </c>
    </row>
    <row r="12" spans="1:19">
      <c r="A12" s="191">
        <v>4</v>
      </c>
      <c r="B12" s="192" t="s">
        <v>63</v>
      </c>
      <c r="C12" s="205">
        <v>31</v>
      </c>
      <c r="D12" s="205">
        <v>18</v>
      </c>
      <c r="E12" s="42">
        <v>25</v>
      </c>
      <c r="F12" s="205">
        <v>14</v>
      </c>
      <c r="G12" s="42">
        <v>8</v>
      </c>
      <c r="H12" s="42">
        <v>7</v>
      </c>
      <c r="I12" s="42">
        <v>0</v>
      </c>
      <c r="J12" s="205">
        <v>0</v>
      </c>
      <c r="K12" s="205">
        <v>0</v>
      </c>
      <c r="L12" s="205">
        <v>0</v>
      </c>
      <c r="M12" s="205">
        <v>0</v>
      </c>
      <c r="N12" s="205">
        <v>1</v>
      </c>
      <c r="O12" s="205">
        <v>3</v>
      </c>
      <c r="P12" s="205">
        <v>0</v>
      </c>
      <c r="Q12" s="205">
        <v>1</v>
      </c>
      <c r="R12" s="205">
        <v>3</v>
      </c>
      <c r="S12" s="206">
        <v>0</v>
      </c>
    </row>
    <row r="13" spans="1:19">
      <c r="A13" s="560" t="s">
        <v>283</v>
      </c>
      <c r="B13" s="561"/>
      <c r="C13" s="203">
        <f t="shared" ref="C13:S13" si="4">SUM(C14:C18)</f>
        <v>322</v>
      </c>
      <c r="D13" s="203">
        <f t="shared" si="4"/>
        <v>201</v>
      </c>
      <c r="E13" s="203">
        <f t="shared" si="4"/>
        <v>281</v>
      </c>
      <c r="F13" s="203">
        <f t="shared" si="4"/>
        <v>154</v>
      </c>
      <c r="G13" s="203">
        <f t="shared" si="4"/>
        <v>75</v>
      </c>
      <c r="H13" s="203">
        <f t="shared" si="4"/>
        <v>58</v>
      </c>
      <c r="I13" s="203">
        <f t="shared" si="4"/>
        <v>10</v>
      </c>
      <c r="J13" s="203">
        <f t="shared" si="4"/>
        <v>2</v>
      </c>
      <c r="K13" s="203">
        <f t="shared" si="4"/>
        <v>3</v>
      </c>
      <c r="L13" s="203">
        <f t="shared" si="4"/>
        <v>2</v>
      </c>
      <c r="M13" s="203">
        <f t="shared" si="4"/>
        <v>2</v>
      </c>
      <c r="N13" s="203">
        <f t="shared" si="4"/>
        <v>5</v>
      </c>
      <c r="O13" s="203">
        <f t="shared" si="4"/>
        <v>3</v>
      </c>
      <c r="P13" s="203">
        <f t="shared" si="4"/>
        <v>0</v>
      </c>
      <c r="Q13" s="203">
        <f t="shared" si="4"/>
        <v>4</v>
      </c>
      <c r="R13" s="203">
        <f t="shared" si="4"/>
        <v>37</v>
      </c>
      <c r="S13" s="204">
        <f t="shared" si="4"/>
        <v>4</v>
      </c>
    </row>
    <row r="14" spans="1:19">
      <c r="A14" s="191">
        <v>1</v>
      </c>
      <c r="B14" s="192" t="s">
        <v>19</v>
      </c>
      <c r="C14" s="205">
        <v>44</v>
      </c>
      <c r="D14" s="205">
        <v>26</v>
      </c>
      <c r="E14" s="42">
        <v>40</v>
      </c>
      <c r="F14" s="42">
        <v>25</v>
      </c>
      <c r="G14" s="42">
        <v>14</v>
      </c>
      <c r="H14" s="205">
        <v>5</v>
      </c>
      <c r="I14" s="205">
        <v>6</v>
      </c>
      <c r="J14" s="205">
        <v>1</v>
      </c>
      <c r="K14" s="205">
        <v>0</v>
      </c>
      <c r="L14" s="205">
        <v>1</v>
      </c>
      <c r="M14" s="205">
        <v>0</v>
      </c>
      <c r="N14" s="205">
        <v>0</v>
      </c>
      <c r="O14" s="205">
        <v>0</v>
      </c>
      <c r="P14" s="205">
        <v>0</v>
      </c>
      <c r="Q14" s="205">
        <v>0</v>
      </c>
      <c r="R14" s="205">
        <v>2</v>
      </c>
      <c r="S14" s="206">
        <v>0</v>
      </c>
    </row>
    <row r="15" spans="1:19" s="38" customFormat="1">
      <c r="A15" s="194">
        <v>2</v>
      </c>
      <c r="B15" s="195" t="s">
        <v>284</v>
      </c>
      <c r="C15" s="211">
        <v>76</v>
      </c>
      <c r="D15" s="211">
        <v>51</v>
      </c>
      <c r="E15" s="114">
        <v>65</v>
      </c>
      <c r="F15" s="211">
        <v>0</v>
      </c>
      <c r="G15" s="211">
        <v>13</v>
      </c>
      <c r="H15" s="211">
        <v>17</v>
      </c>
      <c r="I15" s="211">
        <v>0</v>
      </c>
      <c r="J15" s="211">
        <v>1</v>
      </c>
      <c r="K15" s="211">
        <v>0</v>
      </c>
      <c r="L15" s="211">
        <v>1</v>
      </c>
      <c r="M15" s="211">
        <v>0</v>
      </c>
      <c r="N15" s="211">
        <v>1</v>
      </c>
      <c r="O15" s="211">
        <v>0</v>
      </c>
      <c r="P15" s="211">
        <v>0</v>
      </c>
      <c r="Q15" s="211">
        <v>0</v>
      </c>
      <c r="R15" s="211">
        <v>8</v>
      </c>
      <c r="S15" s="212">
        <v>2</v>
      </c>
    </row>
    <row r="16" spans="1:19">
      <c r="A16" s="191">
        <v>3</v>
      </c>
      <c r="B16" s="192" t="s">
        <v>20</v>
      </c>
      <c r="C16" s="205">
        <v>53</v>
      </c>
      <c r="D16" s="205">
        <v>33</v>
      </c>
      <c r="E16" s="205">
        <v>48</v>
      </c>
      <c r="F16" s="205">
        <v>49</v>
      </c>
      <c r="G16" s="205">
        <v>6</v>
      </c>
      <c r="H16" s="205">
        <v>8</v>
      </c>
      <c r="I16" s="205">
        <v>0</v>
      </c>
      <c r="J16" s="205">
        <v>0</v>
      </c>
      <c r="K16" s="205">
        <v>1</v>
      </c>
      <c r="L16" s="205">
        <v>0</v>
      </c>
      <c r="M16" s="205">
        <v>0</v>
      </c>
      <c r="N16" s="205">
        <v>0</v>
      </c>
      <c r="O16" s="205">
        <v>1</v>
      </c>
      <c r="P16" s="205">
        <v>0</v>
      </c>
      <c r="Q16" s="205">
        <v>0</v>
      </c>
      <c r="R16" s="205">
        <v>7</v>
      </c>
      <c r="S16" s="206">
        <v>0</v>
      </c>
    </row>
    <row r="17" spans="1:19">
      <c r="A17" s="191">
        <v>4</v>
      </c>
      <c r="B17" s="192" t="s">
        <v>22</v>
      </c>
      <c r="C17" s="205">
        <v>94</v>
      </c>
      <c r="D17" s="205">
        <v>57</v>
      </c>
      <c r="E17" s="205">
        <v>80</v>
      </c>
      <c r="F17" s="205">
        <v>53</v>
      </c>
      <c r="G17" s="205">
        <v>24</v>
      </c>
      <c r="H17" s="205">
        <v>20</v>
      </c>
      <c r="I17" s="205">
        <v>4</v>
      </c>
      <c r="J17" s="205">
        <v>0</v>
      </c>
      <c r="K17" s="205">
        <v>1</v>
      </c>
      <c r="L17" s="205">
        <v>0</v>
      </c>
      <c r="M17" s="205">
        <v>1</v>
      </c>
      <c r="N17" s="205">
        <v>0</v>
      </c>
      <c r="O17" s="205">
        <v>2</v>
      </c>
      <c r="P17" s="205">
        <v>0</v>
      </c>
      <c r="Q17" s="205">
        <v>4</v>
      </c>
      <c r="R17" s="205">
        <v>16</v>
      </c>
      <c r="S17" s="206">
        <v>2</v>
      </c>
    </row>
    <row r="18" spans="1:19">
      <c r="A18" s="191">
        <v>5</v>
      </c>
      <c r="B18" s="192" t="s">
        <v>23</v>
      </c>
      <c r="C18" s="205">
        <v>55</v>
      </c>
      <c r="D18" s="205">
        <v>34</v>
      </c>
      <c r="E18" s="205">
        <v>48</v>
      </c>
      <c r="F18" s="205">
        <v>27</v>
      </c>
      <c r="G18" s="205">
        <v>18</v>
      </c>
      <c r="H18" s="205">
        <v>8</v>
      </c>
      <c r="I18" s="205">
        <v>0</v>
      </c>
      <c r="J18" s="205">
        <v>0</v>
      </c>
      <c r="K18" s="205">
        <v>1</v>
      </c>
      <c r="L18" s="205">
        <v>0</v>
      </c>
      <c r="M18" s="205">
        <v>1</v>
      </c>
      <c r="N18" s="205">
        <v>4</v>
      </c>
      <c r="O18" s="205">
        <v>0</v>
      </c>
      <c r="P18" s="205">
        <v>0</v>
      </c>
      <c r="Q18" s="205">
        <v>0</v>
      </c>
      <c r="R18" s="205">
        <v>4</v>
      </c>
      <c r="S18" s="206">
        <v>0</v>
      </c>
    </row>
    <row r="19" spans="1:19">
      <c r="A19" s="560" t="s">
        <v>285</v>
      </c>
      <c r="B19" s="561"/>
      <c r="C19" s="203">
        <f t="shared" ref="C19:S19" si="5">SUM(C20:C23)</f>
        <v>413</v>
      </c>
      <c r="D19" s="203">
        <f t="shared" si="5"/>
        <v>289</v>
      </c>
      <c r="E19" s="203">
        <f t="shared" si="5"/>
        <v>369</v>
      </c>
      <c r="F19" s="203">
        <f t="shared" si="5"/>
        <v>164</v>
      </c>
      <c r="G19" s="203">
        <f t="shared" si="5"/>
        <v>89</v>
      </c>
      <c r="H19" s="203">
        <f t="shared" si="5"/>
        <v>60</v>
      </c>
      <c r="I19" s="203">
        <f t="shared" si="5"/>
        <v>11</v>
      </c>
      <c r="J19" s="203">
        <f t="shared" si="5"/>
        <v>1</v>
      </c>
      <c r="K19" s="203">
        <f t="shared" si="5"/>
        <v>1</v>
      </c>
      <c r="L19" s="203">
        <f t="shared" si="5"/>
        <v>0</v>
      </c>
      <c r="M19" s="203">
        <f t="shared" si="5"/>
        <v>6</v>
      </c>
      <c r="N19" s="203">
        <f t="shared" si="5"/>
        <v>13</v>
      </c>
      <c r="O19" s="203">
        <f t="shared" si="5"/>
        <v>3</v>
      </c>
      <c r="P19" s="203">
        <f t="shared" si="5"/>
        <v>0</v>
      </c>
      <c r="Q19" s="203">
        <f t="shared" si="5"/>
        <v>5</v>
      </c>
      <c r="R19" s="203">
        <f t="shared" si="5"/>
        <v>28</v>
      </c>
      <c r="S19" s="204">
        <f t="shared" si="5"/>
        <v>1</v>
      </c>
    </row>
    <row r="20" spans="1:19">
      <c r="A20" s="191">
        <v>1</v>
      </c>
      <c r="B20" s="192" t="s">
        <v>24</v>
      </c>
      <c r="C20" s="205">
        <v>55</v>
      </c>
      <c r="D20" s="205">
        <v>38</v>
      </c>
      <c r="E20" s="205">
        <v>45</v>
      </c>
      <c r="F20" s="205">
        <v>31</v>
      </c>
      <c r="G20" s="205">
        <v>22</v>
      </c>
      <c r="H20" s="205">
        <v>13</v>
      </c>
      <c r="I20" s="205">
        <v>1</v>
      </c>
      <c r="J20" s="205">
        <v>1</v>
      </c>
      <c r="K20" s="205">
        <v>0</v>
      </c>
      <c r="L20" s="205">
        <v>0</v>
      </c>
      <c r="M20" s="205">
        <v>0</v>
      </c>
      <c r="N20" s="205">
        <v>3</v>
      </c>
      <c r="O20" s="205">
        <v>1</v>
      </c>
      <c r="P20" s="205">
        <v>0</v>
      </c>
      <c r="Q20" s="205">
        <v>5</v>
      </c>
      <c r="R20" s="205">
        <v>4</v>
      </c>
      <c r="S20" s="206">
        <v>0</v>
      </c>
    </row>
    <row r="21" spans="1:19" s="38" customFormat="1">
      <c r="A21" s="194">
        <v>2</v>
      </c>
      <c r="B21" s="195" t="s">
        <v>286</v>
      </c>
      <c r="C21" s="211">
        <v>167</v>
      </c>
      <c r="D21" s="211">
        <v>125</v>
      </c>
      <c r="E21" s="211">
        <v>152</v>
      </c>
      <c r="F21" s="211">
        <v>0</v>
      </c>
      <c r="G21" s="211">
        <v>33</v>
      </c>
      <c r="H21" s="211">
        <v>23</v>
      </c>
      <c r="I21" s="211">
        <v>6</v>
      </c>
      <c r="J21" s="211">
        <v>0</v>
      </c>
      <c r="K21" s="211">
        <v>0</v>
      </c>
      <c r="L21" s="211">
        <v>0</v>
      </c>
      <c r="M21" s="211">
        <v>3</v>
      </c>
      <c r="N21" s="211">
        <v>7</v>
      </c>
      <c r="O21" s="211">
        <v>2</v>
      </c>
      <c r="P21" s="211">
        <v>0</v>
      </c>
      <c r="Q21" s="211">
        <v>0</v>
      </c>
      <c r="R21" s="211">
        <v>5</v>
      </c>
      <c r="S21" s="212">
        <v>0</v>
      </c>
    </row>
    <row r="22" spans="1:19">
      <c r="A22" s="191">
        <v>3</v>
      </c>
      <c r="B22" s="192" t="s">
        <v>25</v>
      </c>
      <c r="C22" s="205">
        <v>87</v>
      </c>
      <c r="D22" s="205">
        <v>52</v>
      </c>
      <c r="E22" s="205">
        <v>78</v>
      </c>
      <c r="F22" s="205">
        <v>76</v>
      </c>
      <c r="G22" s="205">
        <v>20</v>
      </c>
      <c r="H22" s="205">
        <v>13</v>
      </c>
      <c r="I22" s="205">
        <v>0</v>
      </c>
      <c r="J22" s="205">
        <v>0</v>
      </c>
      <c r="K22" s="205">
        <v>0</v>
      </c>
      <c r="L22" s="205">
        <v>0</v>
      </c>
      <c r="M22" s="205">
        <v>2</v>
      </c>
      <c r="N22" s="205">
        <v>3</v>
      </c>
      <c r="O22" s="205">
        <v>0</v>
      </c>
      <c r="P22" s="205">
        <v>0</v>
      </c>
      <c r="Q22" s="205">
        <v>0</v>
      </c>
      <c r="R22" s="205">
        <v>9</v>
      </c>
      <c r="S22" s="206">
        <v>1</v>
      </c>
    </row>
    <row r="23" spans="1:19">
      <c r="A23" s="191">
        <v>4</v>
      </c>
      <c r="B23" s="192" t="s">
        <v>27</v>
      </c>
      <c r="C23" s="205">
        <v>104</v>
      </c>
      <c r="D23" s="205">
        <v>74</v>
      </c>
      <c r="E23" s="205">
        <v>94</v>
      </c>
      <c r="F23" s="205">
        <v>57</v>
      </c>
      <c r="G23" s="205">
        <v>14</v>
      </c>
      <c r="H23" s="205">
        <v>11</v>
      </c>
      <c r="I23" s="205">
        <v>4</v>
      </c>
      <c r="J23" s="205">
        <v>0</v>
      </c>
      <c r="K23" s="205">
        <v>1</v>
      </c>
      <c r="L23" s="205">
        <v>0</v>
      </c>
      <c r="M23" s="205">
        <v>1</v>
      </c>
      <c r="N23" s="205">
        <v>0</v>
      </c>
      <c r="O23" s="205">
        <v>0</v>
      </c>
      <c r="P23" s="205">
        <v>0</v>
      </c>
      <c r="Q23" s="205">
        <v>0</v>
      </c>
      <c r="R23" s="205">
        <v>10</v>
      </c>
      <c r="S23" s="206">
        <v>0</v>
      </c>
    </row>
    <row r="24" spans="1:19">
      <c r="A24" s="560" t="s">
        <v>287</v>
      </c>
      <c r="B24" s="561"/>
      <c r="C24" s="203">
        <f t="shared" ref="C24:S24" si="6">SUM(C25:C32)</f>
        <v>798</v>
      </c>
      <c r="D24" s="203">
        <f t="shared" si="6"/>
        <v>598</v>
      </c>
      <c r="E24" s="203">
        <f t="shared" si="6"/>
        <v>693</v>
      </c>
      <c r="F24" s="203">
        <f t="shared" si="6"/>
        <v>274</v>
      </c>
      <c r="G24" s="203">
        <f t="shared" si="6"/>
        <v>258</v>
      </c>
      <c r="H24" s="203">
        <f t="shared" si="6"/>
        <v>148</v>
      </c>
      <c r="I24" s="203">
        <f t="shared" si="6"/>
        <v>20</v>
      </c>
      <c r="J24" s="203">
        <f t="shared" si="6"/>
        <v>3</v>
      </c>
      <c r="K24" s="203">
        <f t="shared" si="6"/>
        <v>5</v>
      </c>
      <c r="L24" s="203">
        <f t="shared" si="6"/>
        <v>2</v>
      </c>
      <c r="M24" s="203">
        <f t="shared" si="6"/>
        <v>10</v>
      </c>
      <c r="N24" s="203">
        <f t="shared" si="6"/>
        <v>16</v>
      </c>
      <c r="O24" s="203">
        <f t="shared" si="6"/>
        <v>6</v>
      </c>
      <c r="P24" s="203">
        <f t="shared" si="6"/>
        <v>0</v>
      </c>
      <c r="Q24" s="203">
        <f t="shared" si="6"/>
        <v>17</v>
      </c>
      <c r="R24" s="203">
        <f t="shared" si="6"/>
        <v>51</v>
      </c>
      <c r="S24" s="204">
        <f t="shared" si="6"/>
        <v>1</v>
      </c>
    </row>
    <row r="25" spans="1:19">
      <c r="A25" s="191">
        <v>1</v>
      </c>
      <c r="B25" s="192" t="s">
        <v>28</v>
      </c>
      <c r="C25" s="205">
        <v>12</v>
      </c>
      <c r="D25" s="205">
        <v>7</v>
      </c>
      <c r="E25" s="205">
        <v>11</v>
      </c>
      <c r="F25" s="205">
        <v>8</v>
      </c>
      <c r="G25" s="205">
        <v>7</v>
      </c>
      <c r="H25" s="205">
        <v>2</v>
      </c>
      <c r="I25" s="205">
        <v>0</v>
      </c>
      <c r="J25" s="205">
        <v>0</v>
      </c>
      <c r="K25" s="205">
        <v>1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6">
        <v>0</v>
      </c>
    </row>
    <row r="26" spans="1:19">
      <c r="A26" s="191">
        <v>2</v>
      </c>
      <c r="B26" s="192" t="s">
        <v>29</v>
      </c>
      <c r="C26" s="205">
        <v>41</v>
      </c>
      <c r="D26" s="205">
        <v>34</v>
      </c>
      <c r="E26" s="205">
        <v>35</v>
      </c>
      <c r="F26" s="205">
        <v>23</v>
      </c>
      <c r="G26" s="205">
        <v>11</v>
      </c>
      <c r="H26" s="205">
        <v>7</v>
      </c>
      <c r="I26" s="205">
        <v>3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4</v>
      </c>
      <c r="S26" s="206">
        <v>1</v>
      </c>
    </row>
    <row r="27" spans="1:19">
      <c r="A27" s="191">
        <v>3</v>
      </c>
      <c r="B27" s="192" t="s">
        <v>30</v>
      </c>
      <c r="C27" s="205">
        <v>37</v>
      </c>
      <c r="D27" s="205">
        <v>25</v>
      </c>
      <c r="E27" s="205">
        <v>29</v>
      </c>
      <c r="F27" s="205">
        <v>35</v>
      </c>
      <c r="G27" s="205">
        <v>9</v>
      </c>
      <c r="H27" s="205">
        <v>12</v>
      </c>
      <c r="I27" s="205">
        <v>1</v>
      </c>
      <c r="J27" s="205">
        <v>0</v>
      </c>
      <c r="K27" s="205">
        <v>3</v>
      </c>
      <c r="L27" s="205">
        <v>0</v>
      </c>
      <c r="M27" s="205">
        <v>0</v>
      </c>
      <c r="N27" s="205">
        <v>2</v>
      </c>
      <c r="O27" s="205">
        <v>0</v>
      </c>
      <c r="P27" s="205">
        <v>0</v>
      </c>
      <c r="Q27" s="205">
        <v>10</v>
      </c>
      <c r="R27" s="205">
        <v>4</v>
      </c>
      <c r="S27" s="206">
        <v>0</v>
      </c>
    </row>
    <row r="28" spans="1:19">
      <c r="A28" s="191">
        <v>4</v>
      </c>
      <c r="B28" s="192" t="s">
        <v>113</v>
      </c>
      <c r="C28" s="205">
        <v>32</v>
      </c>
      <c r="D28" s="205">
        <v>22</v>
      </c>
      <c r="E28" s="205">
        <v>27</v>
      </c>
      <c r="F28" s="205">
        <v>18</v>
      </c>
      <c r="G28" s="205">
        <v>12</v>
      </c>
      <c r="H28" s="205">
        <v>5</v>
      </c>
      <c r="I28" s="205">
        <v>5</v>
      </c>
      <c r="J28" s="205">
        <v>2</v>
      </c>
      <c r="K28" s="205">
        <v>1</v>
      </c>
      <c r="L28" s="205">
        <v>0</v>
      </c>
      <c r="M28" s="205">
        <v>1</v>
      </c>
      <c r="N28" s="205">
        <v>0</v>
      </c>
      <c r="O28" s="205">
        <v>0</v>
      </c>
      <c r="P28" s="205">
        <v>0</v>
      </c>
      <c r="Q28" s="205">
        <v>0</v>
      </c>
      <c r="R28" s="205">
        <v>3</v>
      </c>
      <c r="S28" s="206">
        <v>0</v>
      </c>
    </row>
    <row r="29" spans="1:19" s="38" customFormat="1">
      <c r="A29" s="194">
        <v>5</v>
      </c>
      <c r="B29" s="195" t="s">
        <v>115</v>
      </c>
      <c r="C29" s="211">
        <v>436</v>
      </c>
      <c r="D29" s="211">
        <v>353</v>
      </c>
      <c r="E29" s="211">
        <v>373</v>
      </c>
      <c r="F29" s="211">
        <v>0</v>
      </c>
      <c r="G29" s="211">
        <v>141</v>
      </c>
      <c r="H29" s="211">
        <v>92</v>
      </c>
      <c r="I29" s="211">
        <v>6</v>
      </c>
      <c r="J29" s="211">
        <v>0</v>
      </c>
      <c r="K29" s="211">
        <v>0</v>
      </c>
      <c r="L29" s="211">
        <v>2</v>
      </c>
      <c r="M29" s="211">
        <v>7</v>
      </c>
      <c r="N29" s="211">
        <v>11</v>
      </c>
      <c r="O29" s="211">
        <v>3</v>
      </c>
      <c r="P29" s="211">
        <v>0</v>
      </c>
      <c r="Q29" s="211">
        <v>6</v>
      </c>
      <c r="R29" s="211">
        <v>24</v>
      </c>
      <c r="S29" s="212">
        <v>0</v>
      </c>
    </row>
    <row r="30" spans="1:19">
      <c r="A30" s="191">
        <v>6</v>
      </c>
      <c r="B30" s="192" t="s">
        <v>31</v>
      </c>
      <c r="C30" s="205">
        <v>173</v>
      </c>
      <c r="D30" s="205">
        <v>114</v>
      </c>
      <c r="E30" s="205">
        <v>158</v>
      </c>
      <c r="F30" s="205">
        <v>143</v>
      </c>
      <c r="G30" s="205">
        <v>60</v>
      </c>
      <c r="H30" s="205">
        <v>23</v>
      </c>
      <c r="I30" s="205">
        <v>2</v>
      </c>
      <c r="J30" s="205">
        <v>1</v>
      </c>
      <c r="K30" s="205">
        <v>0</v>
      </c>
      <c r="L30" s="205">
        <v>0</v>
      </c>
      <c r="M30" s="205">
        <v>2</v>
      </c>
      <c r="N30" s="205">
        <v>2</v>
      </c>
      <c r="O30" s="205">
        <v>2</v>
      </c>
      <c r="P30" s="205">
        <v>0</v>
      </c>
      <c r="Q30" s="205">
        <v>0</v>
      </c>
      <c r="R30" s="205">
        <v>9</v>
      </c>
      <c r="S30" s="206">
        <v>0</v>
      </c>
    </row>
    <row r="31" spans="1:19">
      <c r="A31" s="191">
        <v>7</v>
      </c>
      <c r="B31" s="192" t="s">
        <v>32</v>
      </c>
      <c r="C31" s="205">
        <v>50</v>
      </c>
      <c r="D31" s="205">
        <v>34</v>
      </c>
      <c r="E31" s="205">
        <v>46</v>
      </c>
      <c r="F31" s="205">
        <v>38</v>
      </c>
      <c r="G31" s="205">
        <v>12</v>
      </c>
      <c r="H31" s="205">
        <v>4</v>
      </c>
      <c r="I31" s="205">
        <v>2</v>
      </c>
      <c r="J31" s="205">
        <v>0</v>
      </c>
      <c r="K31" s="205">
        <v>0</v>
      </c>
      <c r="L31" s="205">
        <v>0</v>
      </c>
      <c r="M31" s="205">
        <v>0</v>
      </c>
      <c r="N31" s="205">
        <v>1</v>
      </c>
      <c r="O31" s="205">
        <v>1</v>
      </c>
      <c r="P31" s="205">
        <v>0</v>
      </c>
      <c r="Q31" s="205">
        <v>0</v>
      </c>
      <c r="R31" s="205">
        <v>6</v>
      </c>
      <c r="S31" s="206">
        <v>0</v>
      </c>
    </row>
    <row r="32" spans="1:19">
      <c r="A32" s="191">
        <v>8</v>
      </c>
      <c r="B32" s="192" t="s">
        <v>33</v>
      </c>
      <c r="C32" s="205">
        <v>17</v>
      </c>
      <c r="D32" s="205">
        <v>9</v>
      </c>
      <c r="E32" s="205">
        <v>14</v>
      </c>
      <c r="F32" s="205">
        <v>9</v>
      </c>
      <c r="G32" s="205">
        <v>6</v>
      </c>
      <c r="H32" s="205">
        <v>3</v>
      </c>
      <c r="I32" s="205">
        <v>1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5">
        <v>0</v>
      </c>
      <c r="Q32" s="205">
        <v>1</v>
      </c>
      <c r="R32" s="205">
        <v>1</v>
      </c>
      <c r="S32" s="206">
        <v>0</v>
      </c>
    </row>
    <row r="33" spans="1:19">
      <c r="A33" s="560" t="s">
        <v>288</v>
      </c>
      <c r="B33" s="561"/>
      <c r="C33" s="203">
        <f t="shared" ref="C33:S33" si="7">SUM(C34:C37)</f>
        <v>211</v>
      </c>
      <c r="D33" s="203">
        <f t="shared" si="7"/>
        <v>154</v>
      </c>
      <c r="E33" s="203">
        <f t="shared" si="7"/>
        <v>188</v>
      </c>
      <c r="F33" s="203">
        <f t="shared" si="7"/>
        <v>105</v>
      </c>
      <c r="G33" s="203">
        <f t="shared" si="7"/>
        <v>56</v>
      </c>
      <c r="H33" s="203">
        <f t="shared" si="7"/>
        <v>35</v>
      </c>
      <c r="I33" s="203">
        <f t="shared" si="7"/>
        <v>8</v>
      </c>
      <c r="J33" s="203">
        <f t="shared" si="7"/>
        <v>0</v>
      </c>
      <c r="K33" s="203">
        <f t="shared" si="7"/>
        <v>0</v>
      </c>
      <c r="L33" s="203">
        <f t="shared" si="7"/>
        <v>2</v>
      </c>
      <c r="M33" s="203">
        <f t="shared" si="7"/>
        <v>1</v>
      </c>
      <c r="N33" s="203">
        <f t="shared" si="7"/>
        <v>7</v>
      </c>
      <c r="O33" s="203">
        <f t="shared" si="7"/>
        <v>0</v>
      </c>
      <c r="P33" s="203">
        <f t="shared" si="7"/>
        <v>0</v>
      </c>
      <c r="Q33" s="203">
        <f t="shared" si="7"/>
        <v>7</v>
      </c>
      <c r="R33" s="203">
        <f t="shared" si="7"/>
        <v>30</v>
      </c>
      <c r="S33" s="204">
        <f t="shared" si="7"/>
        <v>2</v>
      </c>
    </row>
    <row r="34" spans="1:19">
      <c r="A34" s="191">
        <v>1</v>
      </c>
      <c r="B34" s="192" t="s">
        <v>121</v>
      </c>
      <c r="C34" s="205">
        <v>22</v>
      </c>
      <c r="D34" s="205">
        <v>16</v>
      </c>
      <c r="E34" s="205">
        <v>20</v>
      </c>
      <c r="F34" s="205">
        <v>16</v>
      </c>
      <c r="G34" s="205">
        <v>5</v>
      </c>
      <c r="H34" s="205">
        <v>4</v>
      </c>
      <c r="I34" s="205">
        <v>3</v>
      </c>
      <c r="J34" s="205">
        <v>0</v>
      </c>
      <c r="K34" s="205">
        <v>0</v>
      </c>
      <c r="L34" s="205">
        <v>1</v>
      </c>
      <c r="M34" s="205">
        <v>0</v>
      </c>
      <c r="N34" s="205">
        <v>0</v>
      </c>
      <c r="O34" s="205">
        <v>0</v>
      </c>
      <c r="P34" s="205">
        <v>0</v>
      </c>
      <c r="Q34" s="205">
        <v>6</v>
      </c>
      <c r="R34" s="205">
        <v>2</v>
      </c>
      <c r="S34" s="206">
        <v>0</v>
      </c>
    </row>
    <row r="35" spans="1:19" s="38" customFormat="1">
      <c r="A35" s="194">
        <v>2</v>
      </c>
      <c r="B35" s="195" t="s">
        <v>123</v>
      </c>
      <c r="C35" s="211">
        <v>81</v>
      </c>
      <c r="D35" s="211">
        <v>60</v>
      </c>
      <c r="E35" s="211">
        <v>73</v>
      </c>
      <c r="F35" s="211">
        <v>0</v>
      </c>
      <c r="G35" s="211">
        <v>21</v>
      </c>
      <c r="H35" s="211">
        <v>12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4</v>
      </c>
      <c r="O35" s="211">
        <v>0</v>
      </c>
      <c r="P35" s="211">
        <v>0</v>
      </c>
      <c r="Q35" s="211">
        <v>1</v>
      </c>
      <c r="R35" s="211">
        <v>12</v>
      </c>
      <c r="S35" s="212">
        <v>2</v>
      </c>
    </row>
    <row r="36" spans="1:19">
      <c r="A36" s="191">
        <v>3</v>
      </c>
      <c r="B36" s="192" t="s">
        <v>289</v>
      </c>
      <c r="C36" s="205">
        <v>73</v>
      </c>
      <c r="D36" s="205">
        <v>50</v>
      </c>
      <c r="E36" s="205">
        <v>64</v>
      </c>
      <c r="F36" s="205">
        <v>71</v>
      </c>
      <c r="G36" s="205">
        <v>23</v>
      </c>
      <c r="H36" s="205">
        <v>14</v>
      </c>
      <c r="I36" s="205">
        <v>1</v>
      </c>
      <c r="J36" s="205">
        <v>0</v>
      </c>
      <c r="K36" s="205">
        <v>0</v>
      </c>
      <c r="L36" s="205">
        <v>1</v>
      </c>
      <c r="M36" s="205">
        <v>0</v>
      </c>
      <c r="N36" s="205">
        <v>3</v>
      </c>
      <c r="O36" s="205">
        <v>0</v>
      </c>
      <c r="P36" s="205">
        <v>0</v>
      </c>
      <c r="Q36" s="205">
        <v>0</v>
      </c>
      <c r="R36" s="205">
        <v>12</v>
      </c>
      <c r="S36" s="206">
        <v>0</v>
      </c>
    </row>
    <row r="37" spans="1:19">
      <c r="A37" s="191">
        <v>4</v>
      </c>
      <c r="B37" s="192" t="s">
        <v>35</v>
      </c>
      <c r="C37" s="205">
        <v>35</v>
      </c>
      <c r="D37" s="205">
        <v>28</v>
      </c>
      <c r="E37" s="205">
        <v>31</v>
      </c>
      <c r="F37" s="205">
        <v>18</v>
      </c>
      <c r="G37" s="205">
        <v>7</v>
      </c>
      <c r="H37" s="205">
        <v>5</v>
      </c>
      <c r="I37" s="205">
        <v>4</v>
      </c>
      <c r="J37" s="205">
        <v>0</v>
      </c>
      <c r="K37" s="205">
        <v>0</v>
      </c>
      <c r="L37" s="205">
        <v>0</v>
      </c>
      <c r="M37" s="205">
        <v>1</v>
      </c>
      <c r="N37" s="205">
        <v>0</v>
      </c>
      <c r="O37" s="205">
        <v>0</v>
      </c>
      <c r="P37" s="205">
        <v>0</v>
      </c>
      <c r="Q37" s="205">
        <v>0</v>
      </c>
      <c r="R37" s="205">
        <v>4</v>
      </c>
      <c r="S37" s="206">
        <v>0</v>
      </c>
    </row>
    <row r="38" spans="1:19">
      <c r="A38" s="560" t="s">
        <v>290</v>
      </c>
      <c r="B38" s="561"/>
      <c r="C38" s="203">
        <f t="shared" ref="C38:S38" si="8">SUM(C39:C55)</f>
        <v>1523</v>
      </c>
      <c r="D38" s="203">
        <f t="shared" si="8"/>
        <v>973</v>
      </c>
      <c r="E38" s="203">
        <f t="shared" si="8"/>
        <v>1354</v>
      </c>
      <c r="F38" s="203">
        <f t="shared" si="8"/>
        <v>360</v>
      </c>
      <c r="G38" s="203">
        <f t="shared" si="8"/>
        <v>403</v>
      </c>
      <c r="H38" s="203">
        <f t="shared" si="8"/>
        <v>255</v>
      </c>
      <c r="I38" s="203">
        <f t="shared" si="8"/>
        <v>25</v>
      </c>
      <c r="J38" s="203">
        <f t="shared" si="8"/>
        <v>2</v>
      </c>
      <c r="K38" s="203">
        <f t="shared" si="8"/>
        <v>7</v>
      </c>
      <c r="L38" s="203">
        <f t="shared" si="8"/>
        <v>1</v>
      </c>
      <c r="M38" s="203">
        <f t="shared" si="8"/>
        <v>42</v>
      </c>
      <c r="N38" s="203">
        <f t="shared" si="8"/>
        <v>15</v>
      </c>
      <c r="O38" s="203">
        <f t="shared" si="8"/>
        <v>14</v>
      </c>
      <c r="P38" s="203">
        <f t="shared" si="8"/>
        <v>0</v>
      </c>
      <c r="Q38" s="203">
        <f t="shared" si="8"/>
        <v>28</v>
      </c>
      <c r="R38" s="203">
        <f t="shared" si="8"/>
        <v>108</v>
      </c>
      <c r="S38" s="204">
        <f t="shared" si="8"/>
        <v>6</v>
      </c>
    </row>
    <row r="39" spans="1:19">
      <c r="A39" s="191">
        <v>1</v>
      </c>
      <c r="B39" s="192" t="s">
        <v>36</v>
      </c>
      <c r="C39" s="205">
        <v>22</v>
      </c>
      <c r="D39" s="205">
        <v>12</v>
      </c>
      <c r="E39" s="205">
        <v>14</v>
      </c>
      <c r="F39" s="205">
        <v>13</v>
      </c>
      <c r="G39" s="205">
        <v>3</v>
      </c>
      <c r="H39" s="205">
        <v>10</v>
      </c>
      <c r="I39" s="205">
        <v>1</v>
      </c>
      <c r="J39" s="205">
        <v>0</v>
      </c>
      <c r="K39" s="205">
        <v>0</v>
      </c>
      <c r="L39" s="205">
        <v>0</v>
      </c>
      <c r="M39" s="205">
        <v>0</v>
      </c>
      <c r="N39" s="205">
        <v>1</v>
      </c>
      <c r="O39" s="205">
        <v>1</v>
      </c>
      <c r="P39" s="205">
        <v>0</v>
      </c>
      <c r="Q39" s="205">
        <v>0</v>
      </c>
      <c r="R39" s="205">
        <v>1</v>
      </c>
      <c r="S39" s="206">
        <v>0</v>
      </c>
    </row>
    <row r="40" spans="1:19">
      <c r="A40" s="191">
        <v>2</v>
      </c>
      <c r="B40" s="192" t="s">
        <v>37</v>
      </c>
      <c r="C40" s="205">
        <v>39</v>
      </c>
      <c r="D40" s="205">
        <v>20</v>
      </c>
      <c r="E40" s="205">
        <v>35</v>
      </c>
      <c r="F40" s="205">
        <v>19</v>
      </c>
      <c r="G40" s="205">
        <v>13</v>
      </c>
      <c r="H40" s="205">
        <v>6</v>
      </c>
      <c r="I40" s="205">
        <v>0</v>
      </c>
      <c r="J40" s="205">
        <v>1</v>
      </c>
      <c r="K40" s="205">
        <v>1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7</v>
      </c>
      <c r="R40" s="205">
        <v>7</v>
      </c>
      <c r="S40" s="206">
        <v>0</v>
      </c>
    </row>
    <row r="41" spans="1:19">
      <c r="A41" s="191">
        <v>3</v>
      </c>
      <c r="B41" s="192" t="s">
        <v>38</v>
      </c>
      <c r="C41" s="205">
        <v>26</v>
      </c>
      <c r="D41" s="205">
        <v>16</v>
      </c>
      <c r="E41" s="205">
        <v>22</v>
      </c>
      <c r="F41" s="205">
        <v>13</v>
      </c>
      <c r="G41" s="205">
        <v>3</v>
      </c>
      <c r="H41" s="205">
        <v>6</v>
      </c>
      <c r="I41" s="205">
        <v>1</v>
      </c>
      <c r="J41" s="205">
        <v>0</v>
      </c>
      <c r="K41" s="205">
        <v>0</v>
      </c>
      <c r="L41" s="205">
        <v>0</v>
      </c>
      <c r="M41" s="205">
        <v>1</v>
      </c>
      <c r="N41" s="205">
        <v>0</v>
      </c>
      <c r="O41" s="205">
        <v>0</v>
      </c>
      <c r="P41" s="205">
        <v>0</v>
      </c>
      <c r="Q41" s="205">
        <v>6</v>
      </c>
      <c r="R41" s="205">
        <v>5</v>
      </c>
      <c r="S41" s="206">
        <v>0</v>
      </c>
    </row>
    <row r="42" spans="1:19">
      <c r="A42" s="191">
        <v>4</v>
      </c>
      <c r="B42" s="192" t="s">
        <v>39</v>
      </c>
      <c r="C42" s="205">
        <v>50</v>
      </c>
      <c r="D42" s="205">
        <v>39</v>
      </c>
      <c r="E42" s="205">
        <v>43</v>
      </c>
      <c r="F42" s="205">
        <v>15</v>
      </c>
      <c r="G42" s="205">
        <v>12</v>
      </c>
      <c r="H42" s="205">
        <v>7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1</v>
      </c>
      <c r="O42" s="205">
        <v>1</v>
      </c>
      <c r="P42" s="205">
        <v>0</v>
      </c>
      <c r="Q42" s="205">
        <v>4</v>
      </c>
      <c r="R42" s="205">
        <v>2</v>
      </c>
      <c r="S42" s="206">
        <v>1</v>
      </c>
    </row>
    <row r="43" spans="1:19">
      <c r="A43" s="191">
        <v>5</v>
      </c>
      <c r="B43" s="192" t="s">
        <v>70</v>
      </c>
      <c r="C43" s="205">
        <v>89</v>
      </c>
      <c r="D43" s="205">
        <v>53</v>
      </c>
      <c r="E43" s="205">
        <v>79</v>
      </c>
      <c r="F43" s="205">
        <v>46</v>
      </c>
      <c r="G43" s="205">
        <v>19</v>
      </c>
      <c r="H43" s="205">
        <v>15</v>
      </c>
      <c r="I43" s="205">
        <v>1</v>
      </c>
      <c r="J43" s="205">
        <v>0</v>
      </c>
      <c r="K43" s="205">
        <v>0</v>
      </c>
      <c r="L43" s="205">
        <v>0</v>
      </c>
      <c r="M43" s="205">
        <v>3</v>
      </c>
      <c r="N43" s="205">
        <v>1</v>
      </c>
      <c r="O43" s="205">
        <v>2</v>
      </c>
      <c r="P43" s="205">
        <v>0</v>
      </c>
      <c r="Q43" s="205">
        <v>0</v>
      </c>
      <c r="R43" s="205">
        <v>10</v>
      </c>
      <c r="S43" s="206">
        <v>1</v>
      </c>
    </row>
    <row r="44" spans="1:19">
      <c r="A44" s="191">
        <v>6</v>
      </c>
      <c r="B44" s="192" t="s">
        <v>40</v>
      </c>
      <c r="C44" s="205">
        <v>53</v>
      </c>
      <c r="D44" s="205">
        <v>29</v>
      </c>
      <c r="E44" s="205">
        <v>43</v>
      </c>
      <c r="F44" s="205">
        <v>21</v>
      </c>
      <c r="G44" s="205">
        <v>30</v>
      </c>
      <c r="H44" s="205">
        <v>12</v>
      </c>
      <c r="I44" s="205">
        <v>0</v>
      </c>
      <c r="J44" s="205">
        <v>0</v>
      </c>
      <c r="K44" s="205">
        <v>0</v>
      </c>
      <c r="L44" s="205">
        <v>0</v>
      </c>
      <c r="M44" s="205">
        <v>1</v>
      </c>
      <c r="N44" s="205">
        <v>0</v>
      </c>
      <c r="O44" s="205">
        <v>0</v>
      </c>
      <c r="P44" s="205">
        <v>0</v>
      </c>
      <c r="Q44" s="205">
        <v>0</v>
      </c>
      <c r="R44" s="205">
        <v>3</v>
      </c>
      <c r="S44" s="206">
        <v>0</v>
      </c>
    </row>
    <row r="45" spans="1:19">
      <c r="A45" s="191">
        <v>7</v>
      </c>
      <c r="B45" s="192" t="s">
        <v>41</v>
      </c>
      <c r="C45" s="205">
        <v>51</v>
      </c>
      <c r="D45" s="205">
        <v>44</v>
      </c>
      <c r="E45" s="205">
        <v>45</v>
      </c>
      <c r="F45" s="205">
        <v>14</v>
      </c>
      <c r="G45" s="205">
        <v>12</v>
      </c>
      <c r="H45" s="205">
        <v>7</v>
      </c>
      <c r="I45" s="205">
        <v>1</v>
      </c>
      <c r="J45" s="205">
        <v>1</v>
      </c>
      <c r="K45" s="205">
        <v>2</v>
      </c>
      <c r="L45" s="205">
        <v>0</v>
      </c>
      <c r="M45" s="205">
        <v>2</v>
      </c>
      <c r="N45" s="205">
        <v>0</v>
      </c>
      <c r="O45" s="205">
        <v>1</v>
      </c>
      <c r="P45" s="205">
        <v>0</v>
      </c>
      <c r="Q45" s="205">
        <v>1</v>
      </c>
      <c r="R45" s="205">
        <v>3</v>
      </c>
      <c r="S45" s="206">
        <v>0</v>
      </c>
    </row>
    <row r="46" spans="1:19">
      <c r="A46" s="191">
        <v>8</v>
      </c>
      <c r="B46" s="192" t="s">
        <v>42</v>
      </c>
      <c r="C46" s="205">
        <v>77</v>
      </c>
      <c r="D46" s="205">
        <v>52</v>
      </c>
      <c r="E46" s="205">
        <v>69</v>
      </c>
      <c r="F46" s="205">
        <v>39</v>
      </c>
      <c r="G46" s="205">
        <v>21</v>
      </c>
      <c r="H46" s="205">
        <v>8</v>
      </c>
      <c r="I46" s="205">
        <v>0</v>
      </c>
      <c r="J46" s="205">
        <v>0</v>
      </c>
      <c r="K46" s="205">
        <v>0</v>
      </c>
      <c r="L46" s="205">
        <v>0</v>
      </c>
      <c r="M46" s="205">
        <v>4</v>
      </c>
      <c r="N46" s="205">
        <v>3</v>
      </c>
      <c r="O46" s="205">
        <v>0</v>
      </c>
      <c r="P46" s="205">
        <v>0</v>
      </c>
      <c r="Q46" s="205">
        <v>0</v>
      </c>
      <c r="R46" s="205">
        <v>7</v>
      </c>
      <c r="S46" s="206">
        <v>0</v>
      </c>
    </row>
    <row r="47" spans="1:19">
      <c r="A47" s="191">
        <v>9</v>
      </c>
      <c r="B47" s="192" t="s">
        <v>43</v>
      </c>
      <c r="C47" s="205">
        <v>70</v>
      </c>
      <c r="D47" s="205">
        <v>51</v>
      </c>
      <c r="E47" s="205">
        <v>63</v>
      </c>
      <c r="F47" s="205">
        <v>21</v>
      </c>
      <c r="G47" s="205">
        <v>21</v>
      </c>
      <c r="H47" s="205">
        <v>12</v>
      </c>
      <c r="I47" s="205">
        <v>0</v>
      </c>
      <c r="J47" s="205">
        <v>0</v>
      </c>
      <c r="K47" s="205">
        <v>0</v>
      </c>
      <c r="L47" s="205">
        <v>0</v>
      </c>
      <c r="M47" s="205">
        <v>3</v>
      </c>
      <c r="N47" s="205">
        <v>1</v>
      </c>
      <c r="O47" s="205">
        <v>0</v>
      </c>
      <c r="P47" s="205">
        <v>0</v>
      </c>
      <c r="Q47" s="205">
        <v>0</v>
      </c>
      <c r="R47" s="205">
        <v>3</v>
      </c>
      <c r="S47" s="206">
        <v>0</v>
      </c>
    </row>
    <row r="48" spans="1:19">
      <c r="A48" s="191">
        <v>10</v>
      </c>
      <c r="B48" s="192" t="s">
        <v>44</v>
      </c>
      <c r="C48" s="205">
        <v>36</v>
      </c>
      <c r="D48" s="205">
        <v>22</v>
      </c>
      <c r="E48" s="205">
        <v>31</v>
      </c>
      <c r="F48" s="205">
        <v>16</v>
      </c>
      <c r="G48" s="205">
        <v>11</v>
      </c>
      <c r="H48" s="205">
        <v>9</v>
      </c>
      <c r="I48" s="205">
        <v>1</v>
      </c>
      <c r="J48" s="205">
        <v>0</v>
      </c>
      <c r="K48" s="205">
        <v>0</v>
      </c>
      <c r="L48" s="205">
        <v>0</v>
      </c>
      <c r="M48" s="205">
        <v>1</v>
      </c>
      <c r="N48" s="205">
        <v>2</v>
      </c>
      <c r="O48" s="205">
        <v>1</v>
      </c>
      <c r="P48" s="205">
        <v>0</v>
      </c>
      <c r="Q48" s="205">
        <v>3</v>
      </c>
      <c r="R48" s="205">
        <v>5</v>
      </c>
      <c r="S48" s="206">
        <v>0</v>
      </c>
    </row>
    <row r="49" spans="1:19">
      <c r="A49" s="191">
        <v>11</v>
      </c>
      <c r="B49" s="192" t="s">
        <v>45</v>
      </c>
      <c r="C49" s="205">
        <v>48</v>
      </c>
      <c r="D49" s="205">
        <v>34</v>
      </c>
      <c r="E49" s="205">
        <v>37</v>
      </c>
      <c r="F49" s="205">
        <v>23</v>
      </c>
      <c r="G49" s="205">
        <v>13</v>
      </c>
      <c r="H49" s="205">
        <v>15</v>
      </c>
      <c r="I49" s="205">
        <v>1</v>
      </c>
      <c r="J49" s="205">
        <v>0</v>
      </c>
      <c r="K49" s="205">
        <v>0</v>
      </c>
      <c r="L49" s="205">
        <v>0</v>
      </c>
      <c r="M49" s="205">
        <v>6</v>
      </c>
      <c r="N49" s="205">
        <v>0</v>
      </c>
      <c r="O49" s="205">
        <v>2</v>
      </c>
      <c r="P49" s="205">
        <v>0</v>
      </c>
      <c r="Q49" s="205">
        <v>0</v>
      </c>
      <c r="R49" s="205">
        <v>6</v>
      </c>
      <c r="S49" s="206">
        <v>0</v>
      </c>
    </row>
    <row r="50" spans="1:19" s="38" customFormat="1">
      <c r="A50" s="194">
        <v>12</v>
      </c>
      <c r="B50" s="195" t="s">
        <v>81</v>
      </c>
      <c r="C50" s="211">
        <v>696</v>
      </c>
      <c r="D50" s="211">
        <v>445</v>
      </c>
      <c r="E50" s="211">
        <v>639</v>
      </c>
      <c r="F50" s="211">
        <v>0</v>
      </c>
      <c r="G50" s="211">
        <v>161</v>
      </c>
      <c r="H50" s="211">
        <v>105</v>
      </c>
      <c r="I50" s="211">
        <v>9</v>
      </c>
      <c r="J50" s="211">
        <v>0</v>
      </c>
      <c r="K50" s="211">
        <v>2</v>
      </c>
      <c r="L50" s="211">
        <v>1</v>
      </c>
      <c r="M50" s="211">
        <v>20</v>
      </c>
      <c r="N50" s="211">
        <v>4</v>
      </c>
      <c r="O50" s="211">
        <v>5</v>
      </c>
      <c r="P50" s="211">
        <v>0</v>
      </c>
      <c r="Q50" s="211">
        <v>0</v>
      </c>
      <c r="R50" s="211">
        <v>34</v>
      </c>
      <c r="S50" s="212">
        <v>0</v>
      </c>
    </row>
    <row r="51" spans="1:19">
      <c r="A51" s="191">
        <v>13</v>
      </c>
      <c r="B51" s="192" t="s">
        <v>46</v>
      </c>
      <c r="C51" s="205">
        <v>22</v>
      </c>
      <c r="D51" s="205">
        <v>12</v>
      </c>
      <c r="E51" s="205">
        <v>20</v>
      </c>
      <c r="F51" s="205">
        <v>19</v>
      </c>
      <c r="G51" s="205">
        <v>6</v>
      </c>
      <c r="H51" s="205">
        <v>3</v>
      </c>
      <c r="I51" s="205">
        <v>1</v>
      </c>
      <c r="J51" s="205">
        <v>0</v>
      </c>
      <c r="K51" s="205">
        <v>0</v>
      </c>
      <c r="L51" s="205">
        <v>0</v>
      </c>
      <c r="M51" s="205">
        <v>0</v>
      </c>
      <c r="N51" s="205">
        <v>0</v>
      </c>
      <c r="O51" s="205">
        <v>0</v>
      </c>
      <c r="P51" s="205">
        <v>0</v>
      </c>
      <c r="Q51" s="205">
        <v>0</v>
      </c>
      <c r="R51" s="205">
        <v>1</v>
      </c>
      <c r="S51" s="206">
        <v>0</v>
      </c>
    </row>
    <row r="52" spans="1:19">
      <c r="A52" s="191">
        <v>14</v>
      </c>
      <c r="B52" s="192" t="s">
        <v>47</v>
      </c>
      <c r="C52" s="205">
        <v>36</v>
      </c>
      <c r="D52" s="205">
        <v>16</v>
      </c>
      <c r="E52" s="205">
        <v>33</v>
      </c>
      <c r="F52" s="205">
        <v>18</v>
      </c>
      <c r="G52" s="205">
        <v>11</v>
      </c>
      <c r="H52" s="205">
        <v>4</v>
      </c>
      <c r="I52" s="205">
        <v>1</v>
      </c>
      <c r="J52" s="205">
        <v>0</v>
      </c>
      <c r="K52" s="205">
        <v>0</v>
      </c>
      <c r="L52" s="205">
        <v>0</v>
      </c>
      <c r="M52" s="205">
        <v>1</v>
      </c>
      <c r="N52" s="205">
        <v>0</v>
      </c>
      <c r="O52" s="205">
        <v>0</v>
      </c>
      <c r="P52" s="205">
        <v>0</v>
      </c>
      <c r="Q52" s="205">
        <v>1</v>
      </c>
      <c r="R52" s="205">
        <v>2</v>
      </c>
      <c r="S52" s="206">
        <v>3</v>
      </c>
    </row>
    <row r="53" spans="1:19">
      <c r="A53" s="191">
        <v>15</v>
      </c>
      <c r="B53" s="192" t="s">
        <v>48</v>
      </c>
      <c r="C53" s="205">
        <v>92</v>
      </c>
      <c r="D53" s="205">
        <v>49</v>
      </c>
      <c r="E53" s="205">
        <v>76</v>
      </c>
      <c r="F53" s="205">
        <v>37</v>
      </c>
      <c r="G53" s="205">
        <v>28</v>
      </c>
      <c r="H53" s="205">
        <v>18</v>
      </c>
      <c r="I53" s="205">
        <v>4</v>
      </c>
      <c r="J53" s="205">
        <v>0</v>
      </c>
      <c r="K53" s="205">
        <v>1</v>
      </c>
      <c r="L53" s="205">
        <v>0</v>
      </c>
      <c r="M53" s="205">
        <v>0</v>
      </c>
      <c r="N53" s="205">
        <v>2</v>
      </c>
      <c r="O53" s="205">
        <v>1</v>
      </c>
      <c r="P53" s="205">
        <v>0</v>
      </c>
      <c r="Q53" s="205">
        <v>0</v>
      </c>
      <c r="R53" s="205">
        <v>10</v>
      </c>
      <c r="S53" s="206">
        <v>0</v>
      </c>
    </row>
    <row r="54" spans="1:19">
      <c r="A54" s="191">
        <v>16</v>
      </c>
      <c r="B54" s="192" t="s">
        <v>49</v>
      </c>
      <c r="C54" s="205">
        <v>49</v>
      </c>
      <c r="D54" s="205">
        <v>33</v>
      </c>
      <c r="E54" s="205">
        <v>41</v>
      </c>
      <c r="F54" s="205">
        <v>29</v>
      </c>
      <c r="G54" s="205">
        <v>19</v>
      </c>
      <c r="H54" s="205">
        <v>11</v>
      </c>
      <c r="I54" s="205">
        <v>2</v>
      </c>
      <c r="J54" s="205">
        <v>0</v>
      </c>
      <c r="K54" s="205">
        <v>1</v>
      </c>
      <c r="L54" s="205">
        <v>0</v>
      </c>
      <c r="M54" s="205">
        <v>0</v>
      </c>
      <c r="N54" s="205">
        <v>0</v>
      </c>
      <c r="O54" s="205">
        <v>0</v>
      </c>
      <c r="P54" s="205">
        <v>0</v>
      </c>
      <c r="Q54" s="205">
        <v>6</v>
      </c>
      <c r="R54" s="205">
        <v>5</v>
      </c>
      <c r="S54" s="206">
        <v>1</v>
      </c>
    </row>
    <row r="55" spans="1:19" ht="13.5" thickBot="1">
      <c r="A55" s="196">
        <v>17</v>
      </c>
      <c r="B55" s="197" t="s">
        <v>50</v>
      </c>
      <c r="C55" s="207">
        <v>67</v>
      </c>
      <c r="D55" s="207">
        <v>46</v>
      </c>
      <c r="E55" s="207">
        <v>64</v>
      </c>
      <c r="F55" s="207">
        <v>17</v>
      </c>
      <c r="G55" s="207">
        <v>20</v>
      </c>
      <c r="H55" s="207">
        <v>7</v>
      </c>
      <c r="I55" s="207">
        <v>2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4</v>
      </c>
      <c r="S55" s="208">
        <v>0</v>
      </c>
    </row>
    <row r="56" spans="1:19" ht="13.5" thickTop="1"/>
  </sheetData>
  <mergeCells count="29">
    <mergeCell ref="A1:S1"/>
    <mergeCell ref="A2:S2"/>
    <mergeCell ref="A4:A6"/>
    <mergeCell ref="B4:B6"/>
    <mergeCell ref="C4:C6"/>
    <mergeCell ref="D4:S4"/>
    <mergeCell ref="D5:D6"/>
    <mergeCell ref="E5:E6"/>
    <mergeCell ref="F5:F6"/>
    <mergeCell ref="G5:G6"/>
    <mergeCell ref="S5:S6"/>
    <mergeCell ref="H5:H6"/>
    <mergeCell ref="I5:I6"/>
    <mergeCell ref="J5:J6"/>
    <mergeCell ref="K5:K6"/>
    <mergeCell ref="L5:L6"/>
    <mergeCell ref="R5:R6"/>
    <mergeCell ref="A38:B38"/>
    <mergeCell ref="A7:B7"/>
    <mergeCell ref="A8:B8"/>
    <mergeCell ref="A13:B13"/>
    <mergeCell ref="A19:B19"/>
    <mergeCell ref="A24:B24"/>
    <mergeCell ref="A33:B33"/>
    <mergeCell ref="M5:M6"/>
    <mergeCell ref="N5:N6"/>
    <mergeCell ref="O5:O6"/>
    <mergeCell ref="P5:P6"/>
    <mergeCell ref="Q5:Q6"/>
  </mergeCells>
  <printOptions horizontalCentered="1" verticalCentered="1"/>
  <pageMargins left="0.59055118110236227" right="0.59055118110236227" top="0.78740157480314965" bottom="0.39370078740157483" header="0" footer="0"/>
  <pageSetup paperSize="9" scale="1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workbookViewId="0">
      <selection activeCell="P11" sqref="P11"/>
    </sheetView>
  </sheetViews>
  <sheetFormatPr defaultColWidth="7.85546875" defaultRowHeight="12.75"/>
  <cols>
    <col min="1" max="1" width="4.5703125" style="14" customWidth="1"/>
    <col min="2" max="2" width="21" style="14" customWidth="1"/>
    <col min="3" max="3" width="12.5703125" style="14" customWidth="1"/>
    <col min="4" max="4" width="6.5703125" style="14" customWidth="1"/>
    <col min="5" max="5" width="11.85546875" style="14" customWidth="1"/>
    <col min="6" max="6" width="7.5703125" style="14" customWidth="1"/>
    <col min="7" max="7" width="7.7109375" style="14" customWidth="1"/>
    <col min="8" max="8" width="6.42578125" style="14" customWidth="1"/>
    <col min="9" max="9" width="7.7109375" style="14" customWidth="1"/>
    <col min="10" max="10" width="6.7109375" style="14" customWidth="1"/>
    <col min="11" max="11" width="7.85546875" style="14" customWidth="1"/>
    <col min="12" max="12" width="6.5703125" style="14" customWidth="1"/>
    <col min="13" max="13" width="8" style="14" customWidth="1"/>
    <col min="14" max="14" width="8.7109375" style="14" customWidth="1"/>
    <col min="15" max="15" width="10" style="14" customWidth="1"/>
    <col min="16" max="16" width="6.5703125" style="14" customWidth="1"/>
    <col min="17" max="17" width="8" style="14" customWidth="1"/>
    <col min="18" max="18" width="8.7109375" style="14" customWidth="1"/>
    <col min="19" max="19" width="10" style="14" customWidth="1"/>
    <col min="20" max="16384" width="7.85546875" style="14"/>
  </cols>
  <sheetData>
    <row r="1" spans="1:19" s="20" customFormat="1" ht="20.25" customHeight="1">
      <c r="A1" s="774" t="s">
        <v>342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</row>
    <row r="2" spans="1:19" s="43" customFormat="1" ht="38.25" customHeight="1" thickBot="1">
      <c r="A2" s="660" t="s">
        <v>1926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</row>
    <row r="3" spans="1:19" s="20" customFormat="1" ht="18" customHeight="1" thickTop="1">
      <c r="A3" s="652" t="s">
        <v>87</v>
      </c>
      <c r="B3" s="650" t="s">
        <v>88</v>
      </c>
      <c r="C3" s="709" t="s">
        <v>343</v>
      </c>
      <c r="D3" s="656" t="s">
        <v>344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7"/>
    </row>
    <row r="4" spans="1:19" s="20" customFormat="1" ht="63.75" customHeight="1">
      <c r="A4" s="592"/>
      <c r="B4" s="593"/>
      <c r="C4" s="773"/>
      <c r="D4" s="215" t="s">
        <v>202</v>
      </c>
      <c r="E4" s="220" t="s">
        <v>345</v>
      </c>
      <c r="F4" s="216" t="s">
        <v>1012</v>
      </c>
      <c r="G4" s="220" t="s">
        <v>345</v>
      </c>
      <c r="H4" s="216" t="s">
        <v>1013</v>
      </c>
      <c r="I4" s="220" t="s">
        <v>345</v>
      </c>
      <c r="J4" s="216" t="s">
        <v>1014</v>
      </c>
      <c r="K4" s="220" t="s">
        <v>345</v>
      </c>
      <c r="L4" s="216" t="s">
        <v>1015</v>
      </c>
      <c r="M4" s="220" t="s">
        <v>345</v>
      </c>
      <c r="N4" s="216" t="s">
        <v>1016</v>
      </c>
      <c r="O4" s="220" t="s">
        <v>345</v>
      </c>
      <c r="P4" s="216" t="s">
        <v>346</v>
      </c>
      <c r="Q4" s="220" t="s">
        <v>345</v>
      </c>
      <c r="R4" s="216" t="s">
        <v>993</v>
      </c>
      <c r="S4" s="304" t="s">
        <v>345</v>
      </c>
    </row>
    <row r="5" spans="1:19" s="210" customFormat="1" ht="32.25" customHeight="1">
      <c r="A5" s="588" t="s">
        <v>13</v>
      </c>
      <c r="B5" s="589"/>
      <c r="C5" s="82">
        <f>SUM(C6,C11,C17,C22,C31,C36)</f>
        <v>3472</v>
      </c>
      <c r="D5" s="82">
        <f>SUM(D6,D11,D17,D22,D31,D36)</f>
        <v>149</v>
      </c>
      <c r="E5" s="305">
        <f t="shared" ref="E5:E53" si="0">D5/C5</f>
        <v>4.2914746543778803E-2</v>
      </c>
      <c r="F5" s="82">
        <f>SUM(F6,F11,F17,F22,F31,F36)</f>
        <v>240</v>
      </c>
      <c r="G5" s="234">
        <f t="shared" ref="G5:G53" si="1">F5/C5</f>
        <v>6.9124423963133647E-2</v>
      </c>
      <c r="H5" s="82">
        <f>SUM(H6,H11,H17,H22,H31,H36)</f>
        <v>577</v>
      </c>
      <c r="I5" s="234">
        <f t="shared" ref="I5:I53" si="2">H5/C5</f>
        <v>0.16618663594470046</v>
      </c>
      <c r="J5" s="82">
        <f>SUM(J6,J11,J17,J22,J31,J36)</f>
        <v>343</v>
      </c>
      <c r="K5" s="234">
        <f t="shared" ref="K5:K52" si="3">J5/C5</f>
        <v>9.8790322580645157E-2</v>
      </c>
      <c r="L5" s="82">
        <f>SUM(L6,L11,L17,L22,L31,L36)</f>
        <v>388</v>
      </c>
      <c r="M5" s="234">
        <f t="shared" ref="M5:M53" si="4">L5/C5</f>
        <v>0.11175115207373272</v>
      </c>
      <c r="N5" s="82">
        <f>SUM(N6,N11,N17,N22,N31,N36)</f>
        <v>580</v>
      </c>
      <c r="O5" s="234">
        <f t="shared" ref="O5:O22" si="5">N5/C5</f>
        <v>0.16705069124423963</v>
      </c>
      <c r="P5" s="82">
        <f>SUM(P6,P11,P17,P22,P31,P36)</f>
        <v>926</v>
      </c>
      <c r="Q5" s="234">
        <f t="shared" ref="Q5:Q22" si="6">P5/C5</f>
        <v>0.26670506912442399</v>
      </c>
      <c r="R5" s="82">
        <f>SUM(R6,R11,R17,R22,R31,R36)</f>
        <v>269</v>
      </c>
      <c r="S5" s="235">
        <f t="shared" ref="S5:S22" si="7">R5/C5</f>
        <v>7.7476958525345627E-2</v>
      </c>
    </row>
    <row r="6" spans="1:19" s="306" customFormat="1" ht="25.5" customHeight="1">
      <c r="A6" s="771" t="s">
        <v>257</v>
      </c>
      <c r="B6" s="772"/>
      <c r="C6" s="72">
        <f>SUM(C7:C10)</f>
        <v>205</v>
      </c>
      <c r="D6" s="72">
        <f>SUM(D7:D10)</f>
        <v>11</v>
      </c>
      <c r="E6" s="73">
        <f t="shared" si="0"/>
        <v>5.3658536585365853E-2</v>
      </c>
      <c r="F6" s="72">
        <f>SUM(F7:F10)</f>
        <v>22</v>
      </c>
      <c r="G6" s="73">
        <f t="shared" si="1"/>
        <v>0.10731707317073171</v>
      </c>
      <c r="H6" s="72">
        <f>SUM(H7:H10)</f>
        <v>23</v>
      </c>
      <c r="I6" s="73">
        <f t="shared" si="2"/>
        <v>0.11219512195121951</v>
      </c>
      <c r="J6" s="72">
        <f>SUM(J7:J10)</f>
        <v>18</v>
      </c>
      <c r="K6" s="73">
        <f t="shared" si="3"/>
        <v>8.7804878048780483E-2</v>
      </c>
      <c r="L6" s="72">
        <f>SUM(L7:L10)</f>
        <v>22</v>
      </c>
      <c r="M6" s="73">
        <f t="shared" si="4"/>
        <v>0.10731707317073171</v>
      </c>
      <c r="N6" s="72">
        <f>SUM(N7:N10)</f>
        <v>35</v>
      </c>
      <c r="O6" s="73">
        <f t="shared" si="5"/>
        <v>0.17073170731707318</v>
      </c>
      <c r="P6" s="72">
        <f>SUM(P7:P10)</f>
        <v>54</v>
      </c>
      <c r="Q6" s="73">
        <f t="shared" si="6"/>
        <v>0.26341463414634148</v>
      </c>
      <c r="R6" s="72">
        <f>SUM(R7:R10)</f>
        <v>20</v>
      </c>
      <c r="S6" s="74">
        <f t="shared" si="7"/>
        <v>9.7560975609756101E-2</v>
      </c>
    </row>
    <row r="7" spans="1:19" ht="15" customHeight="1">
      <c r="A7" s="307">
        <v>1</v>
      </c>
      <c r="B7" s="19" t="s">
        <v>14</v>
      </c>
      <c r="C7" s="28">
        <f>SUM(D7,F7,H7,J7,L7,N7,P7,R7)</f>
        <v>64</v>
      </c>
      <c r="D7" s="42">
        <f>'[11]Niepełnosprawni wiek'!E8</f>
        <v>1</v>
      </c>
      <c r="E7" s="29">
        <f t="shared" si="0"/>
        <v>1.5625E-2</v>
      </c>
      <c r="F7" s="42">
        <f>'[11]Niepełnosprawni wiek'!G8</f>
        <v>5</v>
      </c>
      <c r="G7" s="29">
        <f t="shared" si="1"/>
        <v>7.8125E-2</v>
      </c>
      <c r="H7" s="42">
        <f>'[11]Niepełnosprawni wiek'!I8</f>
        <v>7</v>
      </c>
      <c r="I7" s="29">
        <f t="shared" si="2"/>
        <v>0.109375</v>
      </c>
      <c r="J7" s="42">
        <f>'[11]Niepełnosprawni wiek'!K8</f>
        <v>7</v>
      </c>
      <c r="K7" s="29">
        <f t="shared" si="3"/>
        <v>0.109375</v>
      </c>
      <c r="L7" s="42">
        <f>'[11]Niepełnosprawni wiek'!M8</f>
        <v>7</v>
      </c>
      <c r="M7" s="29">
        <f t="shared" si="4"/>
        <v>0.109375</v>
      </c>
      <c r="N7" s="42">
        <f>'[11]Niepełnosprawni wiek'!O8</f>
        <v>13</v>
      </c>
      <c r="O7" s="29">
        <f t="shared" si="5"/>
        <v>0.203125</v>
      </c>
      <c r="P7" s="42">
        <f>'[11]Niepełnosprawni wiek'!Q8</f>
        <v>16</v>
      </c>
      <c r="Q7" s="29">
        <f t="shared" si="6"/>
        <v>0.25</v>
      </c>
      <c r="R7" s="42">
        <f>'[11]Niepełnosprawni wiek'!S8</f>
        <v>8</v>
      </c>
      <c r="S7" s="30">
        <f t="shared" si="7"/>
        <v>0.125</v>
      </c>
    </row>
    <row r="8" spans="1:19" ht="15" customHeight="1">
      <c r="A8" s="307">
        <v>2</v>
      </c>
      <c r="B8" s="19" t="s">
        <v>15</v>
      </c>
      <c r="C8" s="28">
        <f>SUM(D8,F8,H8,J8,L8,N8,P8,R8)</f>
        <v>61</v>
      </c>
      <c r="D8" s="42">
        <f>'[11]Niepełnosprawni wiek'!E9</f>
        <v>5</v>
      </c>
      <c r="E8" s="29">
        <f t="shared" si="0"/>
        <v>8.1967213114754092E-2</v>
      </c>
      <c r="F8" s="42">
        <f>'[11]Niepełnosprawni wiek'!G9</f>
        <v>6</v>
      </c>
      <c r="G8" s="29">
        <f t="shared" si="1"/>
        <v>9.8360655737704916E-2</v>
      </c>
      <c r="H8" s="42">
        <f>'[11]Niepełnosprawni wiek'!I9</f>
        <v>7</v>
      </c>
      <c r="I8" s="29">
        <f t="shared" si="2"/>
        <v>0.11475409836065574</v>
      </c>
      <c r="J8" s="42">
        <f>'[11]Niepełnosprawni wiek'!K9</f>
        <v>6</v>
      </c>
      <c r="K8" s="29">
        <f t="shared" si="3"/>
        <v>9.8360655737704916E-2</v>
      </c>
      <c r="L8" s="42">
        <f>'[11]Niepełnosprawni wiek'!M9</f>
        <v>8</v>
      </c>
      <c r="M8" s="29">
        <f t="shared" si="4"/>
        <v>0.13114754098360656</v>
      </c>
      <c r="N8" s="42">
        <f>'[11]Niepełnosprawni wiek'!O9</f>
        <v>9</v>
      </c>
      <c r="O8" s="29">
        <f t="shared" si="5"/>
        <v>0.14754098360655737</v>
      </c>
      <c r="P8" s="42">
        <f>'[11]Niepełnosprawni wiek'!Q9</f>
        <v>15</v>
      </c>
      <c r="Q8" s="29">
        <f t="shared" si="6"/>
        <v>0.24590163934426229</v>
      </c>
      <c r="R8" s="42">
        <f>'[11]Niepełnosprawni wiek'!S9</f>
        <v>5</v>
      </c>
      <c r="S8" s="30">
        <f t="shared" si="7"/>
        <v>8.1967213114754092E-2</v>
      </c>
    </row>
    <row r="9" spans="1:19" ht="15" customHeight="1">
      <c r="A9" s="307">
        <v>3</v>
      </c>
      <c r="B9" s="19" t="s">
        <v>17</v>
      </c>
      <c r="C9" s="28">
        <f>SUM(D9,F9,H9,J9,L9,N9,P9,R9)</f>
        <v>49</v>
      </c>
      <c r="D9" s="42">
        <f>'[11]Niepełnosprawni wiek'!E10</f>
        <v>1</v>
      </c>
      <c r="E9" s="29">
        <f t="shared" si="0"/>
        <v>2.0408163265306121E-2</v>
      </c>
      <c r="F9" s="42">
        <f>'[11]Niepełnosprawni wiek'!G10</f>
        <v>6</v>
      </c>
      <c r="G9" s="29">
        <f t="shared" si="1"/>
        <v>0.12244897959183673</v>
      </c>
      <c r="H9" s="42">
        <f>'[11]Niepełnosprawni wiek'!I10</f>
        <v>8</v>
      </c>
      <c r="I9" s="29">
        <f t="shared" si="2"/>
        <v>0.16326530612244897</v>
      </c>
      <c r="J9" s="42">
        <f>'[11]Niepełnosprawni wiek'!K10</f>
        <v>3</v>
      </c>
      <c r="K9" s="29">
        <f t="shared" si="3"/>
        <v>6.1224489795918366E-2</v>
      </c>
      <c r="L9" s="42">
        <f>'[11]Niepełnosprawni wiek'!M10</f>
        <v>5</v>
      </c>
      <c r="M9" s="29">
        <f t="shared" si="4"/>
        <v>0.10204081632653061</v>
      </c>
      <c r="N9" s="42">
        <f>'[11]Niepełnosprawni wiek'!O10</f>
        <v>6</v>
      </c>
      <c r="O9" s="29">
        <f t="shared" si="5"/>
        <v>0.12244897959183673</v>
      </c>
      <c r="P9" s="42">
        <f>'[11]Niepełnosprawni wiek'!Q10</f>
        <v>15</v>
      </c>
      <c r="Q9" s="29">
        <f t="shared" si="6"/>
        <v>0.30612244897959184</v>
      </c>
      <c r="R9" s="42">
        <f>'[11]Niepełnosprawni wiek'!S10</f>
        <v>5</v>
      </c>
      <c r="S9" s="30">
        <f t="shared" si="7"/>
        <v>0.10204081632653061</v>
      </c>
    </row>
    <row r="10" spans="1:19" ht="15" customHeight="1">
      <c r="A10" s="307">
        <v>4</v>
      </c>
      <c r="B10" s="19" t="s">
        <v>18</v>
      </c>
      <c r="C10" s="28">
        <f>SUM(D10,F10,H10,J10,L10,N10,P10,R10)</f>
        <v>31</v>
      </c>
      <c r="D10" s="42">
        <f>'[11]Niepełnosprawni wiek'!E11</f>
        <v>4</v>
      </c>
      <c r="E10" s="29">
        <f t="shared" si="0"/>
        <v>0.12903225806451613</v>
      </c>
      <c r="F10" s="42">
        <f>'[11]Niepełnosprawni wiek'!G11</f>
        <v>5</v>
      </c>
      <c r="G10" s="29">
        <f t="shared" si="1"/>
        <v>0.16129032258064516</v>
      </c>
      <c r="H10" s="42">
        <f>'[11]Niepełnosprawni wiek'!I11</f>
        <v>1</v>
      </c>
      <c r="I10" s="29">
        <f t="shared" si="2"/>
        <v>3.2258064516129031E-2</v>
      </c>
      <c r="J10" s="42">
        <f>'[11]Niepełnosprawni wiek'!K11</f>
        <v>2</v>
      </c>
      <c r="K10" s="29">
        <f t="shared" si="3"/>
        <v>6.4516129032258063E-2</v>
      </c>
      <c r="L10" s="42">
        <f>'[11]Niepełnosprawni wiek'!M11</f>
        <v>2</v>
      </c>
      <c r="M10" s="29">
        <f t="shared" si="4"/>
        <v>6.4516129032258063E-2</v>
      </c>
      <c r="N10" s="42">
        <f>'[11]Niepełnosprawni wiek'!O11</f>
        <v>7</v>
      </c>
      <c r="O10" s="29">
        <f t="shared" si="5"/>
        <v>0.22580645161290322</v>
      </c>
      <c r="P10" s="42">
        <f>'[11]Niepełnosprawni wiek'!Q11</f>
        <v>8</v>
      </c>
      <c r="Q10" s="29">
        <f t="shared" si="6"/>
        <v>0.25806451612903225</v>
      </c>
      <c r="R10" s="42">
        <f>'[11]Niepełnosprawni wiek'!S11</f>
        <v>2</v>
      </c>
      <c r="S10" s="30">
        <f t="shared" si="7"/>
        <v>6.4516129032258063E-2</v>
      </c>
    </row>
    <row r="11" spans="1:19" s="306" customFormat="1" ht="21.75" customHeight="1">
      <c r="A11" s="702" t="s">
        <v>2</v>
      </c>
      <c r="B11" s="703"/>
      <c r="C11" s="72">
        <f>SUM(C12:C16)</f>
        <v>322</v>
      </c>
      <c r="D11" s="72">
        <f>SUM(D12:D16)</f>
        <v>24</v>
      </c>
      <c r="E11" s="73">
        <f t="shared" si="0"/>
        <v>7.4534161490683232E-2</v>
      </c>
      <c r="F11" s="72">
        <f>SUM(F12:F16)</f>
        <v>22</v>
      </c>
      <c r="G11" s="73">
        <f t="shared" si="1"/>
        <v>6.8322981366459631E-2</v>
      </c>
      <c r="H11" s="72">
        <f>SUM(H12:H16)</f>
        <v>63</v>
      </c>
      <c r="I11" s="73">
        <f t="shared" si="2"/>
        <v>0.19565217391304349</v>
      </c>
      <c r="J11" s="72">
        <f>SUM(J12:J16)</f>
        <v>29</v>
      </c>
      <c r="K11" s="73">
        <f t="shared" si="3"/>
        <v>9.0062111801242239E-2</v>
      </c>
      <c r="L11" s="72">
        <f>SUM(L12:L16)</f>
        <v>40</v>
      </c>
      <c r="M11" s="73">
        <f t="shared" si="4"/>
        <v>0.12422360248447205</v>
      </c>
      <c r="N11" s="72">
        <f>SUM(N12:N16)</f>
        <v>57</v>
      </c>
      <c r="O11" s="73">
        <f t="shared" si="5"/>
        <v>0.17701863354037267</v>
      </c>
      <c r="P11" s="72">
        <f>SUM(P12:P16)</f>
        <v>72</v>
      </c>
      <c r="Q11" s="73">
        <f t="shared" si="6"/>
        <v>0.2236024844720497</v>
      </c>
      <c r="R11" s="72">
        <f>SUM(R12:R16)</f>
        <v>15</v>
      </c>
      <c r="S11" s="74">
        <f t="shared" si="7"/>
        <v>4.6583850931677016E-2</v>
      </c>
    </row>
    <row r="12" spans="1:19" ht="15" customHeight="1">
      <c r="A12" s="307">
        <v>1</v>
      </c>
      <c r="B12" s="19" t="s">
        <v>19</v>
      </c>
      <c r="C12" s="28">
        <f>SUM(D12,F12,H12,J12,L12,N12,P12,R12)</f>
        <v>44</v>
      </c>
      <c r="D12" s="42">
        <f>'[11]Niepełnosprawni wiek'!E13</f>
        <v>1</v>
      </c>
      <c r="E12" s="29">
        <f t="shared" si="0"/>
        <v>2.2727272727272728E-2</v>
      </c>
      <c r="F12" s="42">
        <f>'[11]Niepełnosprawni wiek'!G13</f>
        <v>2</v>
      </c>
      <c r="G12" s="29">
        <f t="shared" si="1"/>
        <v>4.5454545454545456E-2</v>
      </c>
      <c r="H12" s="42">
        <f>'[11]Niepełnosprawni wiek'!I13</f>
        <v>8</v>
      </c>
      <c r="I12" s="29">
        <f t="shared" si="2"/>
        <v>0.18181818181818182</v>
      </c>
      <c r="J12" s="42">
        <f>'[11]Niepełnosprawni wiek'!K13</f>
        <v>3</v>
      </c>
      <c r="K12" s="29">
        <f t="shared" si="3"/>
        <v>6.8181818181818177E-2</v>
      </c>
      <c r="L12" s="42">
        <f>'[11]Niepełnosprawni wiek'!M13</f>
        <v>10</v>
      </c>
      <c r="M12" s="29">
        <f t="shared" si="4"/>
        <v>0.22727272727272727</v>
      </c>
      <c r="N12" s="42">
        <f>'[11]Niepełnosprawni wiek'!O13</f>
        <v>7</v>
      </c>
      <c r="O12" s="29">
        <f t="shared" si="5"/>
        <v>0.15909090909090909</v>
      </c>
      <c r="P12" s="42">
        <f>'[11]Niepełnosprawni wiek'!Q13</f>
        <v>9</v>
      </c>
      <c r="Q12" s="29">
        <f t="shared" si="6"/>
        <v>0.20454545454545456</v>
      </c>
      <c r="R12" s="42">
        <f>'[11]Niepełnosprawni wiek'!S13</f>
        <v>4</v>
      </c>
      <c r="S12" s="30">
        <f t="shared" si="7"/>
        <v>9.0909090909090912E-2</v>
      </c>
    </row>
    <row r="13" spans="1:19" s="40" customFormat="1" ht="15" customHeight="1">
      <c r="A13" s="308">
        <v>2</v>
      </c>
      <c r="B13" s="21" t="s">
        <v>21</v>
      </c>
      <c r="C13" s="28">
        <f>SUM(D13,F13,H13,J13,L13,N13,P13,R13)</f>
        <v>76</v>
      </c>
      <c r="D13" s="114">
        <f>'[11]Niepełnosprawni wiek'!E14</f>
        <v>3</v>
      </c>
      <c r="E13" s="36">
        <f t="shared" si="0"/>
        <v>3.9473684210526314E-2</v>
      </c>
      <c r="F13" s="114">
        <f>'[11]Niepełnosprawni wiek'!G14</f>
        <v>6</v>
      </c>
      <c r="G13" s="36">
        <f t="shared" si="1"/>
        <v>7.8947368421052627E-2</v>
      </c>
      <c r="H13" s="114">
        <f>'[11]Niepełnosprawni wiek'!I14</f>
        <v>13</v>
      </c>
      <c r="I13" s="36">
        <f t="shared" si="2"/>
        <v>0.17105263157894737</v>
      </c>
      <c r="J13" s="114">
        <f>'[11]Niepełnosprawni wiek'!K14</f>
        <v>7</v>
      </c>
      <c r="K13" s="36">
        <f t="shared" si="3"/>
        <v>9.2105263157894732E-2</v>
      </c>
      <c r="L13" s="114">
        <f>'[11]Niepełnosprawni wiek'!M14</f>
        <v>8</v>
      </c>
      <c r="M13" s="36">
        <f t="shared" si="4"/>
        <v>0.10526315789473684</v>
      </c>
      <c r="N13" s="114">
        <f>'[11]Niepełnosprawni wiek'!O14</f>
        <v>15</v>
      </c>
      <c r="O13" s="36">
        <f t="shared" si="5"/>
        <v>0.19736842105263158</v>
      </c>
      <c r="P13" s="114">
        <f>'[11]Niepełnosprawni wiek'!Q14</f>
        <v>21</v>
      </c>
      <c r="Q13" s="36">
        <f t="shared" si="6"/>
        <v>0.27631578947368424</v>
      </c>
      <c r="R13" s="114">
        <f>'[11]Niepełnosprawni wiek'!S14</f>
        <v>3</v>
      </c>
      <c r="S13" s="37">
        <f t="shared" si="7"/>
        <v>3.9473684210526314E-2</v>
      </c>
    </row>
    <row r="14" spans="1:19" s="20" customFormat="1" ht="15" customHeight="1">
      <c r="A14" s="307">
        <v>3</v>
      </c>
      <c r="B14" s="19" t="s">
        <v>20</v>
      </c>
      <c r="C14" s="28">
        <f>SUM(D14,F14,H14,J14,L14,N14,P14,R14)</f>
        <v>53</v>
      </c>
      <c r="D14" s="42">
        <f>'[11]Niepełnosprawni wiek'!E15</f>
        <v>2</v>
      </c>
      <c r="E14" s="29">
        <f t="shared" si="0"/>
        <v>3.7735849056603772E-2</v>
      </c>
      <c r="F14" s="42">
        <f>'[11]Niepełnosprawni wiek'!G15</f>
        <v>4</v>
      </c>
      <c r="G14" s="29">
        <f t="shared" si="1"/>
        <v>7.5471698113207544E-2</v>
      </c>
      <c r="H14" s="42">
        <f>'[11]Niepełnosprawni wiek'!I15</f>
        <v>13</v>
      </c>
      <c r="I14" s="29">
        <f t="shared" si="2"/>
        <v>0.24528301886792453</v>
      </c>
      <c r="J14" s="42">
        <f>'[11]Niepełnosprawni wiek'!K15</f>
        <v>7</v>
      </c>
      <c r="K14" s="29">
        <f t="shared" si="3"/>
        <v>0.13207547169811321</v>
      </c>
      <c r="L14" s="42">
        <f>'[11]Niepełnosprawni wiek'!M15</f>
        <v>6</v>
      </c>
      <c r="M14" s="29">
        <f t="shared" si="4"/>
        <v>0.11320754716981132</v>
      </c>
      <c r="N14" s="42">
        <f>'[11]Niepełnosprawni wiek'!O15</f>
        <v>9</v>
      </c>
      <c r="O14" s="29">
        <f t="shared" si="5"/>
        <v>0.16981132075471697</v>
      </c>
      <c r="P14" s="42">
        <f>'[11]Niepełnosprawni wiek'!Q15</f>
        <v>10</v>
      </c>
      <c r="Q14" s="29">
        <f t="shared" si="6"/>
        <v>0.18867924528301888</v>
      </c>
      <c r="R14" s="42">
        <f>'[11]Niepełnosprawni wiek'!S15</f>
        <v>2</v>
      </c>
      <c r="S14" s="30">
        <f t="shared" si="7"/>
        <v>3.7735849056603772E-2</v>
      </c>
    </row>
    <row r="15" spans="1:19" ht="15" customHeight="1">
      <c r="A15" s="307">
        <v>4</v>
      </c>
      <c r="B15" s="19" t="s">
        <v>22</v>
      </c>
      <c r="C15" s="28">
        <f>SUM(D15,F15,H15,J15,L15,N15,P15,R15)</f>
        <v>94</v>
      </c>
      <c r="D15" s="42">
        <f>'[11]Niepełnosprawni wiek'!E16</f>
        <v>13</v>
      </c>
      <c r="E15" s="29">
        <f t="shared" si="0"/>
        <v>0.13829787234042554</v>
      </c>
      <c r="F15" s="42">
        <f>'[11]Niepełnosprawni wiek'!G16</f>
        <v>8</v>
      </c>
      <c r="G15" s="29">
        <f t="shared" si="1"/>
        <v>8.5106382978723402E-2</v>
      </c>
      <c r="H15" s="42">
        <f>'[11]Niepełnosprawni wiek'!I16</f>
        <v>17</v>
      </c>
      <c r="I15" s="29">
        <f t="shared" si="2"/>
        <v>0.18085106382978725</v>
      </c>
      <c r="J15" s="42">
        <f>'[11]Niepełnosprawni wiek'!K16</f>
        <v>9</v>
      </c>
      <c r="K15" s="29">
        <f t="shared" si="3"/>
        <v>9.5744680851063829E-2</v>
      </c>
      <c r="L15" s="42">
        <f>'[11]Niepełnosprawni wiek'!M16</f>
        <v>10</v>
      </c>
      <c r="M15" s="29">
        <f t="shared" si="4"/>
        <v>0.10638297872340426</v>
      </c>
      <c r="N15" s="42">
        <f>'[11]Niepełnosprawni wiek'!O16</f>
        <v>15</v>
      </c>
      <c r="O15" s="29">
        <f t="shared" si="5"/>
        <v>0.15957446808510639</v>
      </c>
      <c r="P15" s="42">
        <f>'[11]Niepełnosprawni wiek'!Q16</f>
        <v>16</v>
      </c>
      <c r="Q15" s="29">
        <f t="shared" si="6"/>
        <v>0.1702127659574468</v>
      </c>
      <c r="R15" s="42">
        <f>'[11]Niepełnosprawni wiek'!S16</f>
        <v>6</v>
      </c>
      <c r="S15" s="30">
        <f t="shared" si="7"/>
        <v>6.3829787234042548E-2</v>
      </c>
    </row>
    <row r="16" spans="1:19" ht="15" customHeight="1">
      <c r="A16" s="307">
        <v>5</v>
      </c>
      <c r="B16" s="19" t="s">
        <v>23</v>
      </c>
      <c r="C16" s="28">
        <f>SUM(D16,F16,H16,J16,L16,N16,P16,R16)</f>
        <v>55</v>
      </c>
      <c r="D16" s="42">
        <f>'[11]Niepełnosprawni wiek'!E17</f>
        <v>5</v>
      </c>
      <c r="E16" s="29">
        <f t="shared" si="0"/>
        <v>9.0909090909090912E-2</v>
      </c>
      <c r="F16" s="42">
        <f>'[11]Niepełnosprawni wiek'!G17</f>
        <v>2</v>
      </c>
      <c r="G16" s="29">
        <f t="shared" si="1"/>
        <v>3.6363636363636362E-2</v>
      </c>
      <c r="H16" s="42">
        <f>'[11]Niepełnosprawni wiek'!I17</f>
        <v>12</v>
      </c>
      <c r="I16" s="29">
        <f t="shared" si="2"/>
        <v>0.21818181818181817</v>
      </c>
      <c r="J16" s="42">
        <f>'[11]Niepełnosprawni wiek'!K17</f>
        <v>3</v>
      </c>
      <c r="K16" s="29">
        <f t="shared" si="3"/>
        <v>5.4545454545454543E-2</v>
      </c>
      <c r="L16" s="42">
        <f>'[11]Niepełnosprawni wiek'!M17</f>
        <v>6</v>
      </c>
      <c r="M16" s="29">
        <f t="shared" si="4"/>
        <v>0.10909090909090909</v>
      </c>
      <c r="N16" s="42">
        <f>'[11]Niepełnosprawni wiek'!O17</f>
        <v>11</v>
      </c>
      <c r="O16" s="29">
        <f t="shared" si="5"/>
        <v>0.2</v>
      </c>
      <c r="P16" s="42">
        <f>'[11]Niepełnosprawni wiek'!Q17</f>
        <v>16</v>
      </c>
      <c r="Q16" s="29">
        <f t="shared" si="6"/>
        <v>0.29090909090909089</v>
      </c>
      <c r="R16" s="42">
        <f>'[11]Niepełnosprawni wiek'!S17</f>
        <v>0</v>
      </c>
      <c r="S16" s="30">
        <f t="shared" si="7"/>
        <v>0</v>
      </c>
    </row>
    <row r="17" spans="1:19" s="309" customFormat="1" ht="21.75" customHeight="1">
      <c r="A17" s="702" t="s">
        <v>92</v>
      </c>
      <c r="B17" s="703"/>
      <c r="C17" s="72">
        <f>SUM(C18:C21)</f>
        <v>413</v>
      </c>
      <c r="D17" s="72">
        <f>SUM(D18:D21)</f>
        <v>18</v>
      </c>
      <c r="E17" s="73">
        <f t="shared" si="0"/>
        <v>4.3583535108958835E-2</v>
      </c>
      <c r="F17" s="72">
        <f>SUM(F18:F21)</f>
        <v>23</v>
      </c>
      <c r="G17" s="73">
        <f t="shared" si="1"/>
        <v>5.569007263922518E-2</v>
      </c>
      <c r="H17" s="72">
        <f>SUM(H18:H21)</f>
        <v>65</v>
      </c>
      <c r="I17" s="73">
        <f t="shared" si="2"/>
        <v>0.15738498789346247</v>
      </c>
      <c r="J17" s="72">
        <f>SUM(J18:J21)</f>
        <v>48</v>
      </c>
      <c r="K17" s="73">
        <f t="shared" si="3"/>
        <v>0.11622276029055691</v>
      </c>
      <c r="L17" s="72">
        <f>SUM(L18:L21)</f>
        <v>59</v>
      </c>
      <c r="M17" s="73">
        <f t="shared" si="4"/>
        <v>0.14285714285714285</v>
      </c>
      <c r="N17" s="72">
        <f>SUM(N18:N21)</f>
        <v>69</v>
      </c>
      <c r="O17" s="73">
        <f t="shared" si="5"/>
        <v>0.16707021791767554</v>
      </c>
      <c r="P17" s="72">
        <f>SUM(P18:P21)</f>
        <v>95</v>
      </c>
      <c r="Q17" s="73">
        <f t="shared" si="6"/>
        <v>0.23002421307506055</v>
      </c>
      <c r="R17" s="72">
        <f>SUM(R18:R21)</f>
        <v>36</v>
      </c>
      <c r="S17" s="74">
        <f t="shared" si="7"/>
        <v>8.7167070217917669E-2</v>
      </c>
    </row>
    <row r="18" spans="1:19" ht="15" customHeight="1">
      <c r="A18" s="307">
        <v>1</v>
      </c>
      <c r="B18" s="19" t="s">
        <v>24</v>
      </c>
      <c r="C18" s="28">
        <f>SUM(D18,F18,H18,J18,L18,N18,P18,R18)</f>
        <v>55</v>
      </c>
      <c r="D18" s="42">
        <f>'[11]Niepełnosprawni wiek'!E19</f>
        <v>4</v>
      </c>
      <c r="E18" s="29">
        <f t="shared" si="0"/>
        <v>7.2727272727272724E-2</v>
      </c>
      <c r="F18" s="42">
        <f>'[11]Niepełnosprawni wiek'!G19</f>
        <v>3</v>
      </c>
      <c r="G18" s="29">
        <f t="shared" si="1"/>
        <v>5.4545454545454543E-2</v>
      </c>
      <c r="H18" s="42">
        <f>'[11]Niepełnosprawni wiek'!I19</f>
        <v>10</v>
      </c>
      <c r="I18" s="29">
        <f t="shared" si="2"/>
        <v>0.18181818181818182</v>
      </c>
      <c r="J18" s="42">
        <f>'[11]Niepełnosprawni wiek'!K19</f>
        <v>14</v>
      </c>
      <c r="K18" s="29">
        <f t="shared" si="3"/>
        <v>0.25454545454545452</v>
      </c>
      <c r="L18" s="42">
        <f>'[11]Niepełnosprawni wiek'!M19</f>
        <v>7</v>
      </c>
      <c r="M18" s="29">
        <f t="shared" si="4"/>
        <v>0.12727272727272726</v>
      </c>
      <c r="N18" s="42">
        <f>'[11]Niepełnosprawni wiek'!O19</f>
        <v>8</v>
      </c>
      <c r="O18" s="29">
        <f t="shared" si="5"/>
        <v>0.14545454545454545</v>
      </c>
      <c r="P18" s="42">
        <f>'[11]Niepełnosprawni wiek'!Q19</f>
        <v>7</v>
      </c>
      <c r="Q18" s="29">
        <f t="shared" si="6"/>
        <v>0.12727272727272726</v>
      </c>
      <c r="R18" s="42">
        <f>'[11]Niepełnosprawni wiek'!S19</f>
        <v>2</v>
      </c>
      <c r="S18" s="30">
        <f t="shared" si="7"/>
        <v>3.6363636363636362E-2</v>
      </c>
    </row>
    <row r="19" spans="1:19" s="39" customFormat="1" ht="15" customHeight="1">
      <c r="A19" s="308">
        <v>2</v>
      </c>
      <c r="B19" s="21" t="s">
        <v>26</v>
      </c>
      <c r="C19" s="28">
        <f>SUM(D19,F19,H19,J19,L19,N19,P19,R19)</f>
        <v>167</v>
      </c>
      <c r="D19" s="114">
        <f>'[11]Niepełnosprawni wiek'!E20</f>
        <v>4</v>
      </c>
      <c r="E19" s="36">
        <f t="shared" si="0"/>
        <v>2.3952095808383235E-2</v>
      </c>
      <c r="F19" s="114">
        <f>'[11]Niepełnosprawni wiek'!G20</f>
        <v>5</v>
      </c>
      <c r="G19" s="36">
        <f t="shared" si="1"/>
        <v>2.9940119760479042E-2</v>
      </c>
      <c r="H19" s="114">
        <f>'[11]Niepełnosprawni wiek'!I20</f>
        <v>24</v>
      </c>
      <c r="I19" s="36">
        <f t="shared" si="2"/>
        <v>0.1437125748502994</v>
      </c>
      <c r="J19" s="114">
        <f>'[11]Niepełnosprawni wiek'!K20</f>
        <v>16</v>
      </c>
      <c r="K19" s="36">
        <f t="shared" si="3"/>
        <v>9.580838323353294E-2</v>
      </c>
      <c r="L19" s="114">
        <f>'[11]Niepełnosprawni wiek'!M20</f>
        <v>26</v>
      </c>
      <c r="M19" s="36">
        <f t="shared" si="4"/>
        <v>0.15568862275449102</v>
      </c>
      <c r="N19" s="114">
        <f>'[11]Niepełnosprawni wiek'!O20</f>
        <v>27</v>
      </c>
      <c r="O19" s="36">
        <f t="shared" si="5"/>
        <v>0.16167664670658682</v>
      </c>
      <c r="P19" s="114">
        <f>'[11]Niepełnosprawni wiek'!Q20</f>
        <v>46</v>
      </c>
      <c r="Q19" s="36">
        <f t="shared" si="6"/>
        <v>0.27544910179640719</v>
      </c>
      <c r="R19" s="114">
        <f>'[11]Niepełnosprawni wiek'!S20</f>
        <v>19</v>
      </c>
      <c r="S19" s="37">
        <f t="shared" si="7"/>
        <v>0.11377245508982035</v>
      </c>
    </row>
    <row r="20" spans="1:19" s="22" customFormat="1" ht="15" customHeight="1">
      <c r="A20" s="307">
        <v>3</v>
      </c>
      <c r="B20" s="19" t="s">
        <v>25</v>
      </c>
      <c r="C20" s="28">
        <f>SUM(D20,F20,H20,J20,L20,N20,P20,R20)</f>
        <v>87</v>
      </c>
      <c r="D20" s="42">
        <f>'[11]Niepełnosprawni wiek'!E21</f>
        <v>3</v>
      </c>
      <c r="E20" s="29">
        <f t="shared" si="0"/>
        <v>3.4482758620689655E-2</v>
      </c>
      <c r="F20" s="42">
        <f>'[11]Niepełnosprawni wiek'!G21</f>
        <v>10</v>
      </c>
      <c r="G20" s="29">
        <f t="shared" si="1"/>
        <v>0.11494252873563218</v>
      </c>
      <c r="H20" s="42">
        <f>'[11]Niepełnosprawni wiek'!I21</f>
        <v>19</v>
      </c>
      <c r="I20" s="29">
        <f t="shared" si="2"/>
        <v>0.21839080459770116</v>
      </c>
      <c r="J20" s="42">
        <f>'[11]Niepełnosprawni wiek'!K21</f>
        <v>3</v>
      </c>
      <c r="K20" s="29">
        <f t="shared" si="3"/>
        <v>3.4482758620689655E-2</v>
      </c>
      <c r="L20" s="42">
        <f>'[11]Niepełnosprawni wiek'!M21</f>
        <v>11</v>
      </c>
      <c r="M20" s="29">
        <f t="shared" si="4"/>
        <v>0.12643678160919541</v>
      </c>
      <c r="N20" s="42">
        <f>'[11]Niepełnosprawni wiek'!O21</f>
        <v>15</v>
      </c>
      <c r="O20" s="29">
        <f t="shared" si="5"/>
        <v>0.17241379310344829</v>
      </c>
      <c r="P20" s="42">
        <f>'[11]Niepełnosprawni wiek'!Q21</f>
        <v>17</v>
      </c>
      <c r="Q20" s="29">
        <f t="shared" si="6"/>
        <v>0.19540229885057472</v>
      </c>
      <c r="R20" s="42">
        <f>'[11]Niepełnosprawni wiek'!S21</f>
        <v>9</v>
      </c>
      <c r="S20" s="30">
        <f t="shared" si="7"/>
        <v>0.10344827586206896</v>
      </c>
    </row>
    <row r="21" spans="1:19" ht="15" customHeight="1">
      <c r="A21" s="307">
        <v>4</v>
      </c>
      <c r="B21" s="19" t="s">
        <v>27</v>
      </c>
      <c r="C21" s="28">
        <f>SUM(D21,F21,H21,J21,L21,N21,P21,R21)</f>
        <v>104</v>
      </c>
      <c r="D21" s="42">
        <f>'[11]Niepełnosprawni wiek'!E22</f>
        <v>7</v>
      </c>
      <c r="E21" s="29">
        <f t="shared" si="0"/>
        <v>6.7307692307692304E-2</v>
      </c>
      <c r="F21" s="42">
        <f>'[11]Niepełnosprawni wiek'!G22</f>
        <v>5</v>
      </c>
      <c r="G21" s="29">
        <f t="shared" si="1"/>
        <v>4.807692307692308E-2</v>
      </c>
      <c r="H21" s="42">
        <f>'[11]Niepełnosprawni wiek'!I22</f>
        <v>12</v>
      </c>
      <c r="I21" s="29">
        <f t="shared" si="2"/>
        <v>0.11538461538461539</v>
      </c>
      <c r="J21" s="42">
        <f>'[11]Niepełnosprawni wiek'!K22</f>
        <v>15</v>
      </c>
      <c r="K21" s="29">
        <f t="shared" si="3"/>
        <v>0.14423076923076922</v>
      </c>
      <c r="L21" s="42">
        <f>'[11]Niepełnosprawni wiek'!M22</f>
        <v>15</v>
      </c>
      <c r="M21" s="29">
        <f t="shared" si="4"/>
        <v>0.14423076923076922</v>
      </c>
      <c r="N21" s="42">
        <f>'[11]Niepełnosprawni wiek'!O22</f>
        <v>19</v>
      </c>
      <c r="O21" s="29">
        <f t="shared" si="5"/>
        <v>0.18269230769230768</v>
      </c>
      <c r="P21" s="42">
        <f>'[11]Niepełnosprawni wiek'!Q22</f>
        <v>25</v>
      </c>
      <c r="Q21" s="29">
        <f t="shared" si="6"/>
        <v>0.24038461538461539</v>
      </c>
      <c r="R21" s="42">
        <f>'[11]Niepełnosprawni wiek'!S22</f>
        <v>6</v>
      </c>
      <c r="S21" s="30">
        <f t="shared" si="7"/>
        <v>5.7692307692307696E-2</v>
      </c>
    </row>
    <row r="22" spans="1:19" s="306" customFormat="1" ht="21.75" customHeight="1">
      <c r="A22" s="702" t="s">
        <v>93</v>
      </c>
      <c r="B22" s="703"/>
      <c r="C22" s="72">
        <f>SUM(C23:C30)</f>
        <v>798</v>
      </c>
      <c r="D22" s="72">
        <f>SUM(D23:D30)</f>
        <v>22</v>
      </c>
      <c r="E22" s="73">
        <f t="shared" si="0"/>
        <v>2.7568922305764409E-2</v>
      </c>
      <c r="F22" s="72">
        <f>SUM(F23:F30)</f>
        <v>40</v>
      </c>
      <c r="G22" s="73">
        <f t="shared" si="1"/>
        <v>5.0125313283208017E-2</v>
      </c>
      <c r="H22" s="72">
        <f>SUM(H23:H30)</f>
        <v>130</v>
      </c>
      <c r="I22" s="73">
        <f t="shared" si="2"/>
        <v>0.16290726817042606</v>
      </c>
      <c r="J22" s="72">
        <f>SUM(J23:J30)</f>
        <v>101</v>
      </c>
      <c r="K22" s="73">
        <f t="shared" si="3"/>
        <v>0.12656641604010024</v>
      </c>
      <c r="L22" s="72">
        <f>SUM(L23:L30)</f>
        <v>87</v>
      </c>
      <c r="M22" s="73">
        <f t="shared" si="4"/>
        <v>0.10902255639097744</v>
      </c>
      <c r="N22" s="72">
        <f>SUM(N23:N30)</f>
        <v>150</v>
      </c>
      <c r="O22" s="73">
        <f t="shared" si="5"/>
        <v>0.18796992481203006</v>
      </c>
      <c r="P22" s="72">
        <f>SUM(P23:P30)</f>
        <v>216</v>
      </c>
      <c r="Q22" s="73">
        <f t="shared" si="6"/>
        <v>0.27067669172932329</v>
      </c>
      <c r="R22" s="72">
        <f>SUM(R23:R30)</f>
        <v>52</v>
      </c>
      <c r="S22" s="74">
        <f t="shared" si="7"/>
        <v>6.5162907268170422E-2</v>
      </c>
    </row>
    <row r="23" spans="1:19" ht="15" customHeight="1">
      <c r="A23" s="307">
        <v>1</v>
      </c>
      <c r="B23" s="19" t="s">
        <v>28</v>
      </c>
      <c r="C23" s="28">
        <f t="shared" ref="C23:C30" si="8">SUM(D23,F23,H23,J23,L23,N23,P23,R23)</f>
        <v>12</v>
      </c>
      <c r="D23" s="42">
        <f>'[11]Niepełnosprawni wiek'!E24</f>
        <v>2</v>
      </c>
      <c r="E23" s="29">
        <f t="shared" si="0"/>
        <v>0.16666666666666666</v>
      </c>
      <c r="F23" s="42">
        <f>'[11]Niepełnosprawni wiek'!G24</f>
        <v>0</v>
      </c>
      <c r="G23" s="29">
        <f t="shared" si="1"/>
        <v>0</v>
      </c>
      <c r="H23" s="42">
        <f>'[11]Niepełnosprawni wiek'!I24</f>
        <v>0</v>
      </c>
      <c r="I23" s="29">
        <f t="shared" si="2"/>
        <v>0</v>
      </c>
      <c r="J23" s="42">
        <f>'[11]Niepełnosprawni wiek'!K24</f>
        <v>2</v>
      </c>
      <c r="K23" s="29">
        <f t="shared" si="3"/>
        <v>0.16666666666666666</v>
      </c>
      <c r="L23" s="42">
        <f>'[11]Niepełnosprawni wiek'!M24</f>
        <v>1</v>
      </c>
      <c r="M23" s="29">
        <f t="shared" si="4"/>
        <v>8.3333333333333329E-2</v>
      </c>
      <c r="N23" s="42">
        <f>'[11]Niepełnosprawni wiek'!O24</f>
        <v>3</v>
      </c>
      <c r="O23" s="29">
        <f t="shared" ref="O23:O30" si="9">N23/C23</f>
        <v>0.25</v>
      </c>
      <c r="P23" s="42">
        <f>'[11]Niepełnosprawni wiek'!Q24</f>
        <v>4</v>
      </c>
      <c r="Q23" s="29">
        <f t="shared" ref="Q23:Q30" si="10">P23/C23</f>
        <v>0.33333333333333331</v>
      </c>
      <c r="R23" s="42">
        <f>'[11]Niepełnosprawni wiek'!S24</f>
        <v>0</v>
      </c>
      <c r="S23" s="30">
        <f t="shared" ref="S23:S30" si="11">R23/C23</f>
        <v>0</v>
      </c>
    </row>
    <row r="24" spans="1:19" ht="15" customHeight="1">
      <c r="A24" s="307">
        <v>2</v>
      </c>
      <c r="B24" s="19" t="s">
        <v>29</v>
      </c>
      <c r="C24" s="28">
        <f t="shared" si="8"/>
        <v>41</v>
      </c>
      <c r="D24" s="42">
        <f>'[11]Niepełnosprawni wiek'!E25</f>
        <v>3</v>
      </c>
      <c r="E24" s="29">
        <f t="shared" si="0"/>
        <v>7.3170731707317069E-2</v>
      </c>
      <c r="F24" s="42">
        <f>'[11]Niepełnosprawni wiek'!G25</f>
        <v>6</v>
      </c>
      <c r="G24" s="29">
        <f t="shared" si="1"/>
        <v>0.14634146341463414</v>
      </c>
      <c r="H24" s="42">
        <f>'[11]Niepełnosprawni wiek'!I25</f>
        <v>4</v>
      </c>
      <c r="I24" s="29">
        <f t="shared" si="2"/>
        <v>9.7560975609756101E-2</v>
      </c>
      <c r="J24" s="42">
        <f>'[11]Niepełnosprawni wiek'!K25</f>
        <v>4</v>
      </c>
      <c r="K24" s="29">
        <f t="shared" si="3"/>
        <v>9.7560975609756101E-2</v>
      </c>
      <c r="L24" s="42">
        <f>'[11]Niepełnosprawni wiek'!M25</f>
        <v>7</v>
      </c>
      <c r="M24" s="29">
        <f t="shared" si="4"/>
        <v>0.17073170731707318</v>
      </c>
      <c r="N24" s="42">
        <f>'[11]Niepełnosprawni wiek'!O25</f>
        <v>8</v>
      </c>
      <c r="O24" s="29">
        <f t="shared" si="9"/>
        <v>0.1951219512195122</v>
      </c>
      <c r="P24" s="42">
        <f>'[11]Niepełnosprawni wiek'!Q25</f>
        <v>7</v>
      </c>
      <c r="Q24" s="29">
        <f t="shared" si="10"/>
        <v>0.17073170731707318</v>
      </c>
      <c r="R24" s="42">
        <f>'[11]Niepełnosprawni wiek'!S25</f>
        <v>2</v>
      </c>
      <c r="S24" s="30">
        <f t="shared" si="11"/>
        <v>4.878048780487805E-2</v>
      </c>
    </row>
    <row r="25" spans="1:19" ht="15" customHeight="1">
      <c r="A25" s="307">
        <v>3</v>
      </c>
      <c r="B25" s="19" t="s">
        <v>30</v>
      </c>
      <c r="C25" s="28">
        <f t="shared" si="8"/>
        <v>37</v>
      </c>
      <c r="D25" s="42">
        <f>'[11]Niepełnosprawni wiek'!E26</f>
        <v>2</v>
      </c>
      <c r="E25" s="29">
        <f t="shared" si="0"/>
        <v>5.4054054054054057E-2</v>
      </c>
      <c r="F25" s="42">
        <f>'[11]Niepełnosprawni wiek'!G26</f>
        <v>2</v>
      </c>
      <c r="G25" s="29">
        <f t="shared" si="1"/>
        <v>5.4054054054054057E-2</v>
      </c>
      <c r="H25" s="42">
        <f>'[11]Niepełnosprawni wiek'!I26</f>
        <v>11</v>
      </c>
      <c r="I25" s="29">
        <f t="shared" si="2"/>
        <v>0.29729729729729731</v>
      </c>
      <c r="J25" s="42">
        <f>'[11]Niepełnosprawni wiek'!K26</f>
        <v>4</v>
      </c>
      <c r="K25" s="29">
        <f t="shared" si="3"/>
        <v>0.10810810810810811</v>
      </c>
      <c r="L25" s="42">
        <f>'[11]Niepełnosprawni wiek'!M26</f>
        <v>4</v>
      </c>
      <c r="M25" s="29">
        <f t="shared" si="4"/>
        <v>0.10810810810810811</v>
      </c>
      <c r="N25" s="42">
        <f>'[11]Niepełnosprawni wiek'!O26</f>
        <v>3</v>
      </c>
      <c r="O25" s="29">
        <f t="shared" si="9"/>
        <v>8.1081081081081086E-2</v>
      </c>
      <c r="P25" s="42">
        <f>'[11]Niepełnosprawni wiek'!Q26</f>
        <v>9</v>
      </c>
      <c r="Q25" s="29">
        <f t="shared" si="10"/>
        <v>0.24324324324324326</v>
      </c>
      <c r="R25" s="42">
        <f>'[11]Niepełnosprawni wiek'!S26</f>
        <v>2</v>
      </c>
      <c r="S25" s="30">
        <f t="shared" si="11"/>
        <v>5.4054054054054057E-2</v>
      </c>
    </row>
    <row r="26" spans="1:19" ht="15" customHeight="1">
      <c r="A26" s="307">
        <v>4</v>
      </c>
      <c r="B26" s="19" t="s">
        <v>113</v>
      </c>
      <c r="C26" s="28">
        <f t="shared" si="8"/>
        <v>32</v>
      </c>
      <c r="D26" s="42">
        <f>'[11]Niepełnosprawni wiek'!E27</f>
        <v>0</v>
      </c>
      <c r="E26" s="29">
        <f t="shared" si="0"/>
        <v>0</v>
      </c>
      <c r="F26" s="42">
        <f>'[11]Niepełnosprawni wiek'!G27</f>
        <v>1</v>
      </c>
      <c r="G26" s="29">
        <f t="shared" si="1"/>
        <v>3.125E-2</v>
      </c>
      <c r="H26" s="42">
        <f>'[11]Niepełnosprawni wiek'!I27</f>
        <v>4</v>
      </c>
      <c r="I26" s="29">
        <f t="shared" si="2"/>
        <v>0.125</v>
      </c>
      <c r="J26" s="42">
        <f>'[11]Niepełnosprawni wiek'!K27</f>
        <v>5</v>
      </c>
      <c r="K26" s="29">
        <f t="shared" si="3"/>
        <v>0.15625</v>
      </c>
      <c r="L26" s="42">
        <f>'[11]Niepełnosprawni wiek'!M27</f>
        <v>4</v>
      </c>
      <c r="M26" s="29">
        <f t="shared" si="4"/>
        <v>0.125</v>
      </c>
      <c r="N26" s="42">
        <f>'[11]Niepełnosprawni wiek'!O27</f>
        <v>9</v>
      </c>
      <c r="O26" s="29">
        <f t="shared" si="9"/>
        <v>0.28125</v>
      </c>
      <c r="P26" s="42">
        <f>'[11]Niepełnosprawni wiek'!Q27</f>
        <v>9</v>
      </c>
      <c r="Q26" s="29">
        <f t="shared" si="10"/>
        <v>0.28125</v>
      </c>
      <c r="R26" s="42">
        <f>'[11]Niepełnosprawni wiek'!S27</f>
        <v>0</v>
      </c>
      <c r="S26" s="30">
        <f t="shared" si="11"/>
        <v>0</v>
      </c>
    </row>
    <row r="27" spans="1:19" s="38" customFormat="1" ht="15" customHeight="1">
      <c r="A27" s="308">
        <v>5</v>
      </c>
      <c r="B27" s="21" t="s">
        <v>115</v>
      </c>
      <c r="C27" s="28">
        <f t="shared" si="8"/>
        <v>436</v>
      </c>
      <c r="D27" s="114">
        <f>'[11]Niepełnosprawni wiek'!E28</f>
        <v>8</v>
      </c>
      <c r="E27" s="36">
        <f t="shared" si="0"/>
        <v>1.834862385321101E-2</v>
      </c>
      <c r="F27" s="114">
        <f>'[11]Niepełnosprawni wiek'!G28</f>
        <v>13</v>
      </c>
      <c r="G27" s="36">
        <f t="shared" si="1"/>
        <v>2.9816513761467892E-2</v>
      </c>
      <c r="H27" s="114">
        <f>'[11]Niepełnosprawni wiek'!I28</f>
        <v>68</v>
      </c>
      <c r="I27" s="36">
        <f t="shared" si="2"/>
        <v>0.15596330275229359</v>
      </c>
      <c r="J27" s="114">
        <f>'[11]Niepełnosprawni wiek'!K28</f>
        <v>51</v>
      </c>
      <c r="K27" s="36">
        <f t="shared" si="3"/>
        <v>0.11697247706422019</v>
      </c>
      <c r="L27" s="114">
        <f>'[11]Niepełnosprawni wiek'!M28</f>
        <v>45</v>
      </c>
      <c r="M27" s="36">
        <f t="shared" si="4"/>
        <v>0.10321100917431193</v>
      </c>
      <c r="N27" s="114">
        <f>'[11]Niepełnosprawni wiek'!O28</f>
        <v>87</v>
      </c>
      <c r="O27" s="36">
        <f t="shared" si="9"/>
        <v>0.19954128440366972</v>
      </c>
      <c r="P27" s="114">
        <f>'[11]Niepełnosprawni wiek'!Q28</f>
        <v>128</v>
      </c>
      <c r="Q27" s="36">
        <f t="shared" si="10"/>
        <v>0.29357798165137616</v>
      </c>
      <c r="R27" s="114">
        <f>'[11]Niepełnosprawni wiek'!S28</f>
        <v>36</v>
      </c>
      <c r="S27" s="37">
        <f t="shared" si="11"/>
        <v>8.2568807339449546E-2</v>
      </c>
    </row>
    <row r="28" spans="1:19" ht="15" customHeight="1">
      <c r="A28" s="307">
        <v>6</v>
      </c>
      <c r="B28" s="19" t="s">
        <v>31</v>
      </c>
      <c r="C28" s="28">
        <f t="shared" si="8"/>
        <v>173</v>
      </c>
      <c r="D28" s="42">
        <f>'[11]Niepełnosprawni wiek'!E29</f>
        <v>1</v>
      </c>
      <c r="E28" s="29">
        <f t="shared" si="0"/>
        <v>5.7803468208092483E-3</v>
      </c>
      <c r="F28" s="42">
        <f>'[11]Niepełnosprawni wiek'!G29</f>
        <v>15</v>
      </c>
      <c r="G28" s="29">
        <f t="shared" si="1"/>
        <v>8.6705202312138727E-2</v>
      </c>
      <c r="H28" s="42">
        <f>'[11]Niepełnosprawni wiek'!I29</f>
        <v>31</v>
      </c>
      <c r="I28" s="29">
        <f t="shared" si="2"/>
        <v>0.1791907514450867</v>
      </c>
      <c r="J28" s="42">
        <f>'[11]Niepełnosprawni wiek'!K29</f>
        <v>27</v>
      </c>
      <c r="K28" s="29">
        <f t="shared" si="3"/>
        <v>0.15606936416184972</v>
      </c>
      <c r="L28" s="42">
        <f>'[11]Niepełnosprawni wiek'!M29</f>
        <v>18</v>
      </c>
      <c r="M28" s="29">
        <f t="shared" si="4"/>
        <v>0.10404624277456648</v>
      </c>
      <c r="N28" s="42">
        <f>'[11]Niepełnosprawni wiek'!O29</f>
        <v>29</v>
      </c>
      <c r="O28" s="29">
        <f t="shared" si="9"/>
        <v>0.16763005780346821</v>
      </c>
      <c r="P28" s="42">
        <f>'[11]Niepełnosprawni wiek'!Q29</f>
        <v>43</v>
      </c>
      <c r="Q28" s="29">
        <f t="shared" si="10"/>
        <v>0.24855491329479767</v>
      </c>
      <c r="R28" s="42">
        <f>'[11]Niepełnosprawni wiek'!S29</f>
        <v>9</v>
      </c>
      <c r="S28" s="30">
        <f t="shared" si="11"/>
        <v>5.2023121387283239E-2</v>
      </c>
    </row>
    <row r="29" spans="1:19" ht="15" customHeight="1">
      <c r="A29" s="307">
        <v>7</v>
      </c>
      <c r="B29" s="19" t="s">
        <v>32</v>
      </c>
      <c r="C29" s="28">
        <f t="shared" si="8"/>
        <v>50</v>
      </c>
      <c r="D29" s="42">
        <f>'[11]Niepełnosprawni wiek'!E30</f>
        <v>3</v>
      </c>
      <c r="E29" s="29">
        <f t="shared" si="0"/>
        <v>0.06</v>
      </c>
      <c r="F29" s="42">
        <f>'[11]Niepełnosprawni wiek'!G30</f>
        <v>3</v>
      </c>
      <c r="G29" s="29">
        <f t="shared" si="1"/>
        <v>0.06</v>
      </c>
      <c r="H29" s="42">
        <f>'[11]Niepełnosprawni wiek'!I30</f>
        <v>9</v>
      </c>
      <c r="I29" s="29">
        <f t="shared" si="2"/>
        <v>0.18</v>
      </c>
      <c r="J29" s="42">
        <f>'[11]Niepełnosprawni wiek'!K30</f>
        <v>6</v>
      </c>
      <c r="K29" s="29">
        <f t="shared" si="3"/>
        <v>0.12</v>
      </c>
      <c r="L29" s="42">
        <f>'[11]Niepełnosprawni wiek'!M30</f>
        <v>5</v>
      </c>
      <c r="M29" s="29">
        <f t="shared" si="4"/>
        <v>0.1</v>
      </c>
      <c r="N29" s="42">
        <f>'[11]Niepełnosprawni wiek'!O30</f>
        <v>9</v>
      </c>
      <c r="O29" s="29">
        <f t="shared" si="9"/>
        <v>0.18</v>
      </c>
      <c r="P29" s="42">
        <f>'[11]Niepełnosprawni wiek'!Q30</f>
        <v>12</v>
      </c>
      <c r="Q29" s="29">
        <f t="shared" si="10"/>
        <v>0.24</v>
      </c>
      <c r="R29" s="42">
        <f>'[11]Niepełnosprawni wiek'!S30</f>
        <v>3</v>
      </c>
      <c r="S29" s="30">
        <f t="shared" si="11"/>
        <v>0.06</v>
      </c>
    </row>
    <row r="30" spans="1:19" ht="15" customHeight="1">
      <c r="A30" s="307">
        <v>8</v>
      </c>
      <c r="B30" s="19" t="s">
        <v>33</v>
      </c>
      <c r="C30" s="28">
        <f t="shared" si="8"/>
        <v>17</v>
      </c>
      <c r="D30" s="42">
        <f>'[11]Niepełnosprawni wiek'!E31</f>
        <v>3</v>
      </c>
      <c r="E30" s="29">
        <f t="shared" si="0"/>
        <v>0.17647058823529413</v>
      </c>
      <c r="F30" s="42">
        <f>'[11]Niepełnosprawni wiek'!G31</f>
        <v>0</v>
      </c>
      <c r="G30" s="29">
        <f t="shared" si="1"/>
        <v>0</v>
      </c>
      <c r="H30" s="42">
        <f>'[11]Niepełnosprawni wiek'!I31</f>
        <v>3</v>
      </c>
      <c r="I30" s="29">
        <f t="shared" si="2"/>
        <v>0.17647058823529413</v>
      </c>
      <c r="J30" s="42">
        <f>'[11]Niepełnosprawni wiek'!K31</f>
        <v>2</v>
      </c>
      <c r="K30" s="29">
        <f t="shared" si="3"/>
        <v>0.11764705882352941</v>
      </c>
      <c r="L30" s="42">
        <f>'[11]Niepełnosprawni wiek'!M31</f>
        <v>3</v>
      </c>
      <c r="M30" s="29">
        <f t="shared" si="4"/>
        <v>0.17647058823529413</v>
      </c>
      <c r="N30" s="42">
        <f>'[11]Niepełnosprawni wiek'!O31</f>
        <v>2</v>
      </c>
      <c r="O30" s="29">
        <f t="shared" si="9"/>
        <v>0.11764705882352941</v>
      </c>
      <c r="P30" s="42">
        <f>'[11]Niepełnosprawni wiek'!Q31</f>
        <v>4</v>
      </c>
      <c r="Q30" s="29">
        <f t="shared" si="10"/>
        <v>0.23529411764705882</v>
      </c>
      <c r="R30" s="42">
        <f>'[11]Niepełnosprawni wiek'!S31</f>
        <v>0</v>
      </c>
      <c r="S30" s="30">
        <f t="shared" si="11"/>
        <v>0</v>
      </c>
    </row>
    <row r="31" spans="1:19" s="306" customFormat="1" ht="21.75" customHeight="1">
      <c r="A31" s="702" t="s">
        <v>5</v>
      </c>
      <c r="B31" s="703"/>
      <c r="C31" s="72">
        <f>SUM(C32:C35)</f>
        <v>211</v>
      </c>
      <c r="D31" s="72">
        <f>SUM(D32:D35)</f>
        <v>7</v>
      </c>
      <c r="E31" s="73">
        <f t="shared" si="0"/>
        <v>3.3175355450236969E-2</v>
      </c>
      <c r="F31" s="72">
        <f>SUM(F32:F35)</f>
        <v>22</v>
      </c>
      <c r="G31" s="73">
        <f t="shared" si="1"/>
        <v>0.10426540284360189</v>
      </c>
      <c r="H31" s="72">
        <f>SUM(H32:H35)</f>
        <v>36</v>
      </c>
      <c r="I31" s="73">
        <f t="shared" si="2"/>
        <v>0.17061611374407584</v>
      </c>
      <c r="J31" s="72">
        <f>SUM(J32:J35)</f>
        <v>23</v>
      </c>
      <c r="K31" s="73">
        <f t="shared" si="3"/>
        <v>0.10900473933649289</v>
      </c>
      <c r="L31" s="72">
        <f>SUM(L32:L35)</f>
        <v>26</v>
      </c>
      <c r="M31" s="73">
        <f t="shared" si="4"/>
        <v>0.12322274881516587</v>
      </c>
      <c r="N31" s="72">
        <f>SUM(N32:N35)</f>
        <v>32</v>
      </c>
      <c r="O31" s="73">
        <f t="shared" ref="O31:O36" si="12">N31/C31</f>
        <v>0.15165876777251186</v>
      </c>
      <c r="P31" s="72">
        <f>SUM(P32:P35)</f>
        <v>54</v>
      </c>
      <c r="Q31" s="73">
        <f t="shared" ref="Q31:Q36" si="13">P31/C31</f>
        <v>0.25592417061611372</v>
      </c>
      <c r="R31" s="72">
        <f>SUM(R32:R35)</f>
        <v>11</v>
      </c>
      <c r="S31" s="74">
        <f t="shared" ref="S31:S36" si="14">R31/C31</f>
        <v>5.2132701421800945E-2</v>
      </c>
    </row>
    <row r="32" spans="1:19" ht="15" customHeight="1">
      <c r="A32" s="307">
        <v>1</v>
      </c>
      <c r="B32" s="19" t="s">
        <v>121</v>
      </c>
      <c r="C32" s="28">
        <f>SUM(D32,F32,H32,J32,L32,N32,P32,R32)</f>
        <v>22</v>
      </c>
      <c r="D32" s="42">
        <f>'[11]Niepełnosprawni wiek'!E33</f>
        <v>0</v>
      </c>
      <c r="E32" s="29">
        <f t="shared" si="0"/>
        <v>0</v>
      </c>
      <c r="F32" s="42">
        <f>'[11]Niepełnosprawni wiek'!G33</f>
        <v>3</v>
      </c>
      <c r="G32" s="29">
        <f t="shared" si="1"/>
        <v>0.13636363636363635</v>
      </c>
      <c r="H32" s="42">
        <f>'[11]Niepełnosprawni wiek'!I33</f>
        <v>4</v>
      </c>
      <c r="I32" s="29">
        <f t="shared" si="2"/>
        <v>0.18181818181818182</v>
      </c>
      <c r="J32" s="42">
        <f>'[11]Niepełnosprawni wiek'!K33</f>
        <v>4</v>
      </c>
      <c r="K32" s="29">
        <f t="shared" si="3"/>
        <v>0.18181818181818182</v>
      </c>
      <c r="L32" s="42">
        <f>'[11]Niepełnosprawni wiek'!M33</f>
        <v>4</v>
      </c>
      <c r="M32" s="29">
        <f t="shared" si="4"/>
        <v>0.18181818181818182</v>
      </c>
      <c r="N32" s="42">
        <f>'[11]Niepełnosprawni wiek'!O33</f>
        <v>3</v>
      </c>
      <c r="O32" s="29">
        <f t="shared" si="12"/>
        <v>0.13636363636363635</v>
      </c>
      <c r="P32" s="42">
        <f>'[11]Niepełnosprawni wiek'!Q33</f>
        <v>4</v>
      </c>
      <c r="Q32" s="29">
        <f t="shared" si="13"/>
        <v>0.18181818181818182</v>
      </c>
      <c r="R32" s="42">
        <f>'[11]Niepełnosprawni wiek'!S33</f>
        <v>0</v>
      </c>
      <c r="S32" s="30">
        <f t="shared" si="14"/>
        <v>0</v>
      </c>
    </row>
    <row r="33" spans="1:19" s="38" customFormat="1" ht="15" customHeight="1">
      <c r="A33" s="308">
        <v>2</v>
      </c>
      <c r="B33" s="21" t="s">
        <v>123</v>
      </c>
      <c r="C33" s="28">
        <f>SUM(D33,F33,H33,J33,L33,N33,P33,R33)</f>
        <v>81</v>
      </c>
      <c r="D33" s="114">
        <f>'[11]Niepełnosprawni wiek'!E34</f>
        <v>2</v>
      </c>
      <c r="E33" s="36">
        <f t="shared" si="0"/>
        <v>2.4691358024691357E-2</v>
      </c>
      <c r="F33" s="114">
        <f>'[11]Niepełnosprawni wiek'!G34</f>
        <v>9</v>
      </c>
      <c r="G33" s="36">
        <f t="shared" si="1"/>
        <v>0.1111111111111111</v>
      </c>
      <c r="H33" s="114">
        <f>'[11]Niepełnosprawni wiek'!I34</f>
        <v>16</v>
      </c>
      <c r="I33" s="36">
        <f t="shared" si="2"/>
        <v>0.19753086419753085</v>
      </c>
      <c r="J33" s="114">
        <f>'[11]Niepełnosprawni wiek'!K34</f>
        <v>5</v>
      </c>
      <c r="K33" s="36">
        <f t="shared" si="3"/>
        <v>6.1728395061728392E-2</v>
      </c>
      <c r="L33" s="114">
        <f>'[11]Niepełnosprawni wiek'!M34</f>
        <v>8</v>
      </c>
      <c r="M33" s="36">
        <f t="shared" si="4"/>
        <v>9.8765432098765427E-2</v>
      </c>
      <c r="N33" s="114">
        <f>'[11]Niepełnosprawni wiek'!O34</f>
        <v>9</v>
      </c>
      <c r="O33" s="36">
        <f t="shared" si="12"/>
        <v>0.1111111111111111</v>
      </c>
      <c r="P33" s="114">
        <f>'[11]Niepełnosprawni wiek'!Q34</f>
        <v>28</v>
      </c>
      <c r="Q33" s="36">
        <f t="shared" si="13"/>
        <v>0.34567901234567899</v>
      </c>
      <c r="R33" s="114">
        <f>'[11]Niepełnosprawni wiek'!S34</f>
        <v>4</v>
      </c>
      <c r="S33" s="37">
        <f t="shared" si="14"/>
        <v>4.9382716049382713E-2</v>
      </c>
    </row>
    <row r="34" spans="1:19" ht="15" customHeight="1">
      <c r="A34" s="307">
        <v>3</v>
      </c>
      <c r="B34" s="19" t="s">
        <v>289</v>
      </c>
      <c r="C34" s="28">
        <f>SUM(D34,F34,H34,J34,L34,N34,P34,R34)</f>
        <v>73</v>
      </c>
      <c r="D34" s="42">
        <f>'[11]Niepełnosprawni wiek'!E35</f>
        <v>2</v>
      </c>
      <c r="E34" s="29">
        <f t="shared" si="0"/>
        <v>2.7397260273972601E-2</v>
      </c>
      <c r="F34" s="42">
        <f>'[11]Niepełnosprawni wiek'!G35</f>
        <v>7</v>
      </c>
      <c r="G34" s="29">
        <f t="shared" si="1"/>
        <v>9.5890410958904104E-2</v>
      </c>
      <c r="H34" s="42">
        <f>'[11]Niepełnosprawni wiek'!I35</f>
        <v>9</v>
      </c>
      <c r="I34" s="29">
        <f t="shared" si="2"/>
        <v>0.12328767123287671</v>
      </c>
      <c r="J34" s="42">
        <f>'[11]Niepełnosprawni wiek'!K35</f>
        <v>10</v>
      </c>
      <c r="K34" s="29">
        <f t="shared" si="3"/>
        <v>0.13698630136986301</v>
      </c>
      <c r="L34" s="42">
        <f>'[11]Niepełnosprawni wiek'!M35</f>
        <v>11</v>
      </c>
      <c r="M34" s="29">
        <f t="shared" si="4"/>
        <v>0.15068493150684931</v>
      </c>
      <c r="N34" s="42">
        <f>'[11]Niepełnosprawni wiek'!O35</f>
        <v>14</v>
      </c>
      <c r="O34" s="29">
        <f t="shared" si="12"/>
        <v>0.19178082191780821</v>
      </c>
      <c r="P34" s="42">
        <f>'[11]Niepełnosprawni wiek'!Q35</f>
        <v>15</v>
      </c>
      <c r="Q34" s="29">
        <f t="shared" si="13"/>
        <v>0.20547945205479451</v>
      </c>
      <c r="R34" s="42">
        <f>'[11]Niepełnosprawni wiek'!S35</f>
        <v>5</v>
      </c>
      <c r="S34" s="30">
        <f t="shared" si="14"/>
        <v>6.8493150684931503E-2</v>
      </c>
    </row>
    <row r="35" spans="1:19" ht="15" customHeight="1">
      <c r="A35" s="307">
        <v>4</v>
      </c>
      <c r="B35" s="19" t="s">
        <v>35</v>
      </c>
      <c r="C35" s="28">
        <f>SUM(D35,F35,H35,J35,L35,N35,P35,R35)</f>
        <v>35</v>
      </c>
      <c r="D35" s="42">
        <f>'[11]Niepełnosprawni wiek'!E36</f>
        <v>3</v>
      </c>
      <c r="E35" s="29">
        <f t="shared" si="0"/>
        <v>8.5714285714285715E-2</v>
      </c>
      <c r="F35" s="42">
        <f>'[11]Niepełnosprawni wiek'!G36</f>
        <v>3</v>
      </c>
      <c r="G35" s="29">
        <f t="shared" si="1"/>
        <v>8.5714285714285715E-2</v>
      </c>
      <c r="H35" s="42">
        <f>'[11]Niepełnosprawni wiek'!I36</f>
        <v>7</v>
      </c>
      <c r="I35" s="29">
        <f t="shared" si="2"/>
        <v>0.2</v>
      </c>
      <c r="J35" s="42">
        <f>'[11]Niepełnosprawni wiek'!K36</f>
        <v>4</v>
      </c>
      <c r="K35" s="29">
        <f t="shared" si="3"/>
        <v>0.11428571428571428</v>
      </c>
      <c r="L35" s="42">
        <f>'[11]Niepełnosprawni wiek'!M36</f>
        <v>3</v>
      </c>
      <c r="M35" s="29">
        <f t="shared" si="4"/>
        <v>8.5714285714285715E-2</v>
      </c>
      <c r="N35" s="42">
        <f>'[11]Niepełnosprawni wiek'!O36</f>
        <v>6</v>
      </c>
      <c r="O35" s="29">
        <f t="shared" si="12"/>
        <v>0.17142857142857143</v>
      </c>
      <c r="P35" s="42">
        <f>'[11]Niepełnosprawni wiek'!Q36</f>
        <v>7</v>
      </c>
      <c r="Q35" s="29">
        <f t="shared" si="13"/>
        <v>0.2</v>
      </c>
      <c r="R35" s="42">
        <f>'[11]Niepełnosprawni wiek'!S36</f>
        <v>2</v>
      </c>
      <c r="S35" s="30">
        <f t="shared" si="14"/>
        <v>5.7142857142857141E-2</v>
      </c>
    </row>
    <row r="36" spans="1:19" s="306" customFormat="1" ht="21.75" customHeight="1">
      <c r="A36" s="702" t="s">
        <v>52</v>
      </c>
      <c r="B36" s="703"/>
      <c r="C36" s="72">
        <f>SUM(C37:C53)</f>
        <v>1523</v>
      </c>
      <c r="D36" s="72">
        <f>SUM(D37:D53)</f>
        <v>67</v>
      </c>
      <c r="E36" s="73">
        <f t="shared" si="0"/>
        <v>4.3992120814182537E-2</v>
      </c>
      <c r="F36" s="72">
        <f>SUM(F37:F53)</f>
        <v>111</v>
      </c>
      <c r="G36" s="73">
        <f t="shared" si="1"/>
        <v>7.2882468811556134E-2</v>
      </c>
      <c r="H36" s="72">
        <f>SUM(H37:H53)</f>
        <v>260</v>
      </c>
      <c r="I36" s="73">
        <f t="shared" si="2"/>
        <v>0.17071569271175313</v>
      </c>
      <c r="J36" s="72">
        <f>SUM(J37:J53)</f>
        <v>124</v>
      </c>
      <c r="K36" s="73">
        <f t="shared" si="3"/>
        <v>8.141825344714379E-2</v>
      </c>
      <c r="L36" s="72">
        <f>SUM(L37:L53)</f>
        <v>154</v>
      </c>
      <c r="M36" s="73">
        <f t="shared" si="4"/>
        <v>0.10111621799080761</v>
      </c>
      <c r="N36" s="72">
        <f>SUM(N37:N53)</f>
        <v>237</v>
      </c>
      <c r="O36" s="73">
        <f t="shared" si="12"/>
        <v>0.15561391989494419</v>
      </c>
      <c r="P36" s="72">
        <f>SUM(P37:P53)</f>
        <v>435</v>
      </c>
      <c r="Q36" s="73">
        <f t="shared" si="13"/>
        <v>0.28562048588312539</v>
      </c>
      <c r="R36" s="72">
        <f>SUM(R37:R53)</f>
        <v>135</v>
      </c>
      <c r="S36" s="74">
        <f t="shared" si="14"/>
        <v>8.8640840446487193E-2</v>
      </c>
    </row>
    <row r="37" spans="1:19" ht="15" customHeight="1">
      <c r="A37" s="307">
        <v>1</v>
      </c>
      <c r="B37" s="19" t="s">
        <v>36</v>
      </c>
      <c r="C37" s="28">
        <f t="shared" ref="C37:C53" si="15">SUM(D37,F37,H37,J37,L37,N37,P37,R37)</f>
        <v>22</v>
      </c>
      <c r="D37" s="42">
        <f>'[11]Niepełnosprawni wiek'!E38</f>
        <v>4</v>
      </c>
      <c r="E37" s="29">
        <f t="shared" si="0"/>
        <v>0.18181818181818182</v>
      </c>
      <c r="F37" s="42">
        <f>'[11]Niepełnosprawni wiek'!G38</f>
        <v>6</v>
      </c>
      <c r="G37" s="29">
        <f t="shared" si="1"/>
        <v>0.27272727272727271</v>
      </c>
      <c r="H37" s="42">
        <f>'[11]Niepełnosprawni wiek'!I38</f>
        <v>7</v>
      </c>
      <c r="I37" s="29">
        <f t="shared" si="2"/>
        <v>0.31818181818181818</v>
      </c>
      <c r="J37" s="42">
        <f>'[11]Niepełnosprawni wiek'!K38</f>
        <v>1</v>
      </c>
      <c r="K37" s="29">
        <f t="shared" si="3"/>
        <v>4.5454545454545456E-2</v>
      </c>
      <c r="L37" s="42">
        <f>'[11]Niepełnosprawni wiek'!M38</f>
        <v>1</v>
      </c>
      <c r="M37" s="29">
        <f t="shared" si="4"/>
        <v>4.5454545454545456E-2</v>
      </c>
      <c r="N37" s="42">
        <f>'[11]Niepełnosprawni wiek'!O38</f>
        <v>0</v>
      </c>
      <c r="O37" s="29">
        <f t="shared" ref="O37:O53" si="16">N37/C37</f>
        <v>0</v>
      </c>
      <c r="P37" s="42">
        <f>'[11]Niepełnosprawni wiek'!Q38</f>
        <v>2</v>
      </c>
      <c r="Q37" s="29">
        <f t="shared" ref="Q37:Q53" si="17">P37/C37</f>
        <v>9.0909090909090912E-2</v>
      </c>
      <c r="R37" s="42">
        <f>'[11]Niepełnosprawni wiek'!S38</f>
        <v>1</v>
      </c>
      <c r="S37" s="30">
        <f t="shared" ref="S37:S53" si="18">R37/C37</f>
        <v>4.5454545454545456E-2</v>
      </c>
    </row>
    <row r="38" spans="1:19" ht="15" customHeight="1">
      <c r="A38" s="307">
        <v>2</v>
      </c>
      <c r="B38" s="19" t="s">
        <v>37</v>
      </c>
      <c r="C38" s="28">
        <f t="shared" si="15"/>
        <v>39</v>
      </c>
      <c r="D38" s="42">
        <f>'[11]Niepełnosprawni wiek'!E39</f>
        <v>2</v>
      </c>
      <c r="E38" s="29">
        <f t="shared" si="0"/>
        <v>5.128205128205128E-2</v>
      </c>
      <c r="F38" s="42">
        <f>'[11]Niepełnosprawni wiek'!G39</f>
        <v>3</v>
      </c>
      <c r="G38" s="29">
        <f t="shared" si="1"/>
        <v>7.6923076923076927E-2</v>
      </c>
      <c r="H38" s="42">
        <f>'[11]Niepełnosprawni wiek'!I39</f>
        <v>10</v>
      </c>
      <c r="I38" s="29">
        <f t="shared" si="2"/>
        <v>0.25641025641025639</v>
      </c>
      <c r="J38" s="42">
        <f>'[11]Niepełnosprawni wiek'!K39</f>
        <v>3</v>
      </c>
      <c r="K38" s="29">
        <f t="shared" si="3"/>
        <v>7.6923076923076927E-2</v>
      </c>
      <c r="L38" s="42">
        <f>'[11]Niepełnosprawni wiek'!M39</f>
        <v>3</v>
      </c>
      <c r="M38" s="29">
        <f t="shared" si="4"/>
        <v>7.6923076923076927E-2</v>
      </c>
      <c r="N38" s="42">
        <f>'[11]Niepełnosprawni wiek'!O39</f>
        <v>6</v>
      </c>
      <c r="O38" s="29">
        <f t="shared" si="16"/>
        <v>0.15384615384615385</v>
      </c>
      <c r="P38" s="42">
        <f>'[11]Niepełnosprawni wiek'!Q39</f>
        <v>9</v>
      </c>
      <c r="Q38" s="29">
        <f t="shared" si="17"/>
        <v>0.23076923076923078</v>
      </c>
      <c r="R38" s="42">
        <f>'[11]Niepełnosprawni wiek'!S39</f>
        <v>3</v>
      </c>
      <c r="S38" s="30">
        <f t="shared" si="18"/>
        <v>7.6923076923076927E-2</v>
      </c>
    </row>
    <row r="39" spans="1:19" ht="15" customHeight="1">
      <c r="A39" s="307">
        <v>3</v>
      </c>
      <c r="B39" s="19" t="s">
        <v>38</v>
      </c>
      <c r="C39" s="28">
        <f t="shared" si="15"/>
        <v>26</v>
      </c>
      <c r="D39" s="42">
        <f>'[11]Niepełnosprawni wiek'!E40</f>
        <v>1</v>
      </c>
      <c r="E39" s="29">
        <f t="shared" si="0"/>
        <v>3.8461538461538464E-2</v>
      </c>
      <c r="F39" s="42">
        <f>'[11]Niepełnosprawni wiek'!G40</f>
        <v>3</v>
      </c>
      <c r="G39" s="29">
        <f t="shared" si="1"/>
        <v>0.11538461538461539</v>
      </c>
      <c r="H39" s="42">
        <f>'[11]Niepełnosprawni wiek'!I40</f>
        <v>6</v>
      </c>
      <c r="I39" s="29">
        <f t="shared" si="2"/>
        <v>0.23076923076923078</v>
      </c>
      <c r="J39" s="42">
        <f>'[11]Niepełnosprawni wiek'!K40</f>
        <v>1</v>
      </c>
      <c r="K39" s="29">
        <f t="shared" si="3"/>
        <v>3.8461538461538464E-2</v>
      </c>
      <c r="L39" s="42">
        <f>'[11]Niepełnosprawni wiek'!M40</f>
        <v>4</v>
      </c>
      <c r="M39" s="29">
        <f t="shared" si="4"/>
        <v>0.15384615384615385</v>
      </c>
      <c r="N39" s="42">
        <f>'[11]Niepełnosprawni wiek'!O40</f>
        <v>3</v>
      </c>
      <c r="O39" s="29">
        <f t="shared" si="16"/>
        <v>0.11538461538461539</v>
      </c>
      <c r="P39" s="42">
        <f>'[11]Niepełnosprawni wiek'!Q40</f>
        <v>6</v>
      </c>
      <c r="Q39" s="29">
        <f t="shared" si="17"/>
        <v>0.23076923076923078</v>
      </c>
      <c r="R39" s="42">
        <f>'[11]Niepełnosprawni wiek'!S40</f>
        <v>2</v>
      </c>
      <c r="S39" s="30">
        <f t="shared" si="18"/>
        <v>7.6923076923076927E-2</v>
      </c>
    </row>
    <row r="40" spans="1:19" ht="15" customHeight="1">
      <c r="A40" s="307">
        <v>4</v>
      </c>
      <c r="B40" s="19" t="s">
        <v>39</v>
      </c>
      <c r="C40" s="28">
        <f t="shared" si="15"/>
        <v>50</v>
      </c>
      <c r="D40" s="42">
        <f>'[11]Niepełnosprawni wiek'!E41</f>
        <v>1</v>
      </c>
      <c r="E40" s="29">
        <f t="shared" si="0"/>
        <v>0.02</v>
      </c>
      <c r="F40" s="42">
        <f>'[11]Niepełnosprawni wiek'!G41</f>
        <v>3</v>
      </c>
      <c r="G40" s="29">
        <f t="shared" si="1"/>
        <v>0.06</v>
      </c>
      <c r="H40" s="42">
        <f>'[11]Niepełnosprawni wiek'!I41</f>
        <v>9</v>
      </c>
      <c r="I40" s="29">
        <f t="shared" si="2"/>
        <v>0.18</v>
      </c>
      <c r="J40" s="42">
        <f>'[11]Niepełnosprawni wiek'!K41</f>
        <v>3</v>
      </c>
      <c r="K40" s="29">
        <f t="shared" si="3"/>
        <v>0.06</v>
      </c>
      <c r="L40" s="42">
        <f>'[11]Niepełnosprawni wiek'!M41</f>
        <v>4</v>
      </c>
      <c r="M40" s="29">
        <f t="shared" si="4"/>
        <v>0.08</v>
      </c>
      <c r="N40" s="42">
        <f>'[11]Niepełnosprawni wiek'!O41</f>
        <v>9</v>
      </c>
      <c r="O40" s="29">
        <f t="shared" si="16"/>
        <v>0.18</v>
      </c>
      <c r="P40" s="42">
        <f>'[11]Niepełnosprawni wiek'!Q41</f>
        <v>17</v>
      </c>
      <c r="Q40" s="29">
        <f t="shared" si="17"/>
        <v>0.34</v>
      </c>
      <c r="R40" s="42">
        <f>'[11]Niepełnosprawni wiek'!S41</f>
        <v>4</v>
      </c>
      <c r="S40" s="30">
        <f t="shared" si="18"/>
        <v>0.08</v>
      </c>
    </row>
    <row r="41" spans="1:19" ht="15" customHeight="1">
      <c r="A41" s="307">
        <v>5</v>
      </c>
      <c r="B41" s="19" t="s">
        <v>70</v>
      </c>
      <c r="C41" s="28">
        <f t="shared" si="15"/>
        <v>89</v>
      </c>
      <c r="D41" s="42">
        <f>'[11]Niepełnosprawni wiek'!E42</f>
        <v>4</v>
      </c>
      <c r="E41" s="29">
        <f t="shared" si="0"/>
        <v>4.49438202247191E-2</v>
      </c>
      <c r="F41" s="42">
        <f>'[11]Niepełnosprawni wiek'!G42</f>
        <v>7</v>
      </c>
      <c r="G41" s="29">
        <f t="shared" si="1"/>
        <v>7.8651685393258425E-2</v>
      </c>
      <c r="H41" s="42">
        <f>'[11]Niepełnosprawni wiek'!I42</f>
        <v>18</v>
      </c>
      <c r="I41" s="29">
        <f t="shared" si="2"/>
        <v>0.20224719101123595</v>
      </c>
      <c r="J41" s="42">
        <f>'[11]Niepełnosprawni wiek'!K42</f>
        <v>4</v>
      </c>
      <c r="K41" s="29">
        <f t="shared" si="3"/>
        <v>4.49438202247191E-2</v>
      </c>
      <c r="L41" s="42">
        <f>'[11]Niepełnosprawni wiek'!M42</f>
        <v>10</v>
      </c>
      <c r="M41" s="29">
        <f t="shared" si="4"/>
        <v>0.11235955056179775</v>
      </c>
      <c r="N41" s="42">
        <f>'[11]Niepełnosprawni wiek'!O42</f>
        <v>15</v>
      </c>
      <c r="O41" s="29">
        <f t="shared" si="16"/>
        <v>0.16853932584269662</v>
      </c>
      <c r="P41" s="42">
        <f>'[11]Niepełnosprawni wiek'!Q42</f>
        <v>24</v>
      </c>
      <c r="Q41" s="29">
        <f t="shared" si="17"/>
        <v>0.2696629213483146</v>
      </c>
      <c r="R41" s="42">
        <f>'[11]Niepełnosprawni wiek'!S42</f>
        <v>7</v>
      </c>
      <c r="S41" s="30">
        <f t="shared" si="18"/>
        <v>7.8651685393258425E-2</v>
      </c>
    </row>
    <row r="42" spans="1:19" ht="15" customHeight="1">
      <c r="A42" s="307">
        <v>6</v>
      </c>
      <c r="B42" s="19" t="s">
        <v>40</v>
      </c>
      <c r="C42" s="28">
        <f t="shared" si="15"/>
        <v>53</v>
      </c>
      <c r="D42" s="42">
        <f>'[11]Niepełnosprawni wiek'!E43</f>
        <v>7</v>
      </c>
      <c r="E42" s="29">
        <f t="shared" si="0"/>
        <v>0.13207547169811321</v>
      </c>
      <c r="F42" s="42">
        <f>'[11]Niepełnosprawni wiek'!G43</f>
        <v>2</v>
      </c>
      <c r="G42" s="29">
        <f t="shared" si="1"/>
        <v>3.7735849056603772E-2</v>
      </c>
      <c r="H42" s="42">
        <f>'[11]Niepełnosprawni wiek'!I43</f>
        <v>8</v>
      </c>
      <c r="I42" s="29">
        <f t="shared" si="2"/>
        <v>0.15094339622641509</v>
      </c>
      <c r="J42" s="42">
        <f>'[11]Niepełnosprawni wiek'!K43</f>
        <v>1</v>
      </c>
      <c r="K42" s="29">
        <f t="shared" si="3"/>
        <v>1.8867924528301886E-2</v>
      </c>
      <c r="L42" s="42">
        <f>'[11]Niepełnosprawni wiek'!M43</f>
        <v>6</v>
      </c>
      <c r="M42" s="29">
        <f t="shared" si="4"/>
        <v>0.11320754716981132</v>
      </c>
      <c r="N42" s="42">
        <f>'[11]Niepełnosprawni wiek'!O43</f>
        <v>6</v>
      </c>
      <c r="O42" s="29">
        <f t="shared" si="16"/>
        <v>0.11320754716981132</v>
      </c>
      <c r="P42" s="42">
        <f>'[11]Niepełnosprawni wiek'!Q43</f>
        <v>18</v>
      </c>
      <c r="Q42" s="29">
        <f t="shared" si="17"/>
        <v>0.33962264150943394</v>
      </c>
      <c r="R42" s="42">
        <f>'[11]Niepełnosprawni wiek'!S43</f>
        <v>5</v>
      </c>
      <c r="S42" s="30">
        <f t="shared" si="18"/>
        <v>9.4339622641509441E-2</v>
      </c>
    </row>
    <row r="43" spans="1:19" ht="15" customHeight="1">
      <c r="A43" s="307">
        <v>7</v>
      </c>
      <c r="B43" s="19" t="s">
        <v>41</v>
      </c>
      <c r="C43" s="28">
        <f t="shared" si="15"/>
        <v>51</v>
      </c>
      <c r="D43" s="42">
        <f>'[11]Niepełnosprawni wiek'!E44</f>
        <v>2</v>
      </c>
      <c r="E43" s="29">
        <f t="shared" si="0"/>
        <v>3.9215686274509803E-2</v>
      </c>
      <c r="F43" s="42">
        <f>'[11]Niepełnosprawni wiek'!G44</f>
        <v>3</v>
      </c>
      <c r="G43" s="29">
        <f t="shared" si="1"/>
        <v>5.8823529411764705E-2</v>
      </c>
      <c r="H43" s="42">
        <f>'[11]Niepełnosprawni wiek'!I44</f>
        <v>4</v>
      </c>
      <c r="I43" s="29">
        <f t="shared" si="2"/>
        <v>7.8431372549019607E-2</v>
      </c>
      <c r="J43" s="42">
        <f>'[11]Niepełnosprawni wiek'!K44</f>
        <v>7</v>
      </c>
      <c r="K43" s="29">
        <f t="shared" si="3"/>
        <v>0.13725490196078433</v>
      </c>
      <c r="L43" s="42">
        <f>'[11]Niepełnosprawni wiek'!M44</f>
        <v>3</v>
      </c>
      <c r="M43" s="29">
        <f t="shared" si="4"/>
        <v>5.8823529411764705E-2</v>
      </c>
      <c r="N43" s="42">
        <f>'[11]Niepełnosprawni wiek'!O44</f>
        <v>6</v>
      </c>
      <c r="O43" s="29">
        <f t="shared" si="16"/>
        <v>0.11764705882352941</v>
      </c>
      <c r="P43" s="42">
        <f>'[11]Niepełnosprawni wiek'!Q44</f>
        <v>19</v>
      </c>
      <c r="Q43" s="29">
        <f t="shared" si="17"/>
        <v>0.37254901960784315</v>
      </c>
      <c r="R43" s="42">
        <f>'[11]Niepełnosprawni wiek'!S44</f>
        <v>7</v>
      </c>
      <c r="S43" s="30">
        <f t="shared" si="18"/>
        <v>0.13725490196078433</v>
      </c>
    </row>
    <row r="44" spans="1:19" ht="15" customHeight="1">
      <c r="A44" s="307">
        <v>8</v>
      </c>
      <c r="B44" s="19" t="s">
        <v>42</v>
      </c>
      <c r="C44" s="28">
        <f t="shared" si="15"/>
        <v>77</v>
      </c>
      <c r="D44" s="42">
        <f>'[11]Niepełnosprawni wiek'!E45</f>
        <v>1</v>
      </c>
      <c r="E44" s="29">
        <f t="shared" si="0"/>
        <v>1.2987012987012988E-2</v>
      </c>
      <c r="F44" s="42">
        <f>'[11]Niepełnosprawni wiek'!G45</f>
        <v>9</v>
      </c>
      <c r="G44" s="29">
        <f t="shared" si="1"/>
        <v>0.11688311688311688</v>
      </c>
      <c r="H44" s="42">
        <f>'[11]Niepełnosprawni wiek'!I45</f>
        <v>8</v>
      </c>
      <c r="I44" s="29">
        <f t="shared" si="2"/>
        <v>0.1038961038961039</v>
      </c>
      <c r="J44" s="42">
        <f>'[11]Niepełnosprawni wiek'!K45</f>
        <v>9</v>
      </c>
      <c r="K44" s="29">
        <f t="shared" si="3"/>
        <v>0.11688311688311688</v>
      </c>
      <c r="L44" s="42">
        <f>'[11]Niepełnosprawni wiek'!M45</f>
        <v>13</v>
      </c>
      <c r="M44" s="29">
        <f t="shared" si="4"/>
        <v>0.16883116883116883</v>
      </c>
      <c r="N44" s="42">
        <f>'[11]Niepełnosprawni wiek'!O45</f>
        <v>11</v>
      </c>
      <c r="O44" s="29">
        <f t="shared" si="16"/>
        <v>0.14285714285714285</v>
      </c>
      <c r="P44" s="42">
        <f>'[11]Niepełnosprawni wiek'!Q45</f>
        <v>18</v>
      </c>
      <c r="Q44" s="29">
        <f t="shared" si="17"/>
        <v>0.23376623376623376</v>
      </c>
      <c r="R44" s="42">
        <f>'[11]Niepełnosprawni wiek'!S45</f>
        <v>8</v>
      </c>
      <c r="S44" s="30">
        <f t="shared" si="18"/>
        <v>0.1038961038961039</v>
      </c>
    </row>
    <row r="45" spans="1:19" ht="15" customHeight="1">
      <c r="A45" s="307">
        <v>9</v>
      </c>
      <c r="B45" s="19" t="s">
        <v>43</v>
      </c>
      <c r="C45" s="28">
        <f t="shared" si="15"/>
        <v>70</v>
      </c>
      <c r="D45" s="42">
        <f>'[11]Niepełnosprawni wiek'!E46</f>
        <v>2</v>
      </c>
      <c r="E45" s="29">
        <f t="shared" si="0"/>
        <v>2.8571428571428571E-2</v>
      </c>
      <c r="F45" s="42">
        <f>'[11]Niepełnosprawni wiek'!G46</f>
        <v>4</v>
      </c>
      <c r="G45" s="29">
        <f t="shared" si="1"/>
        <v>5.7142857142857141E-2</v>
      </c>
      <c r="H45" s="42">
        <f>'[11]Niepełnosprawni wiek'!I46</f>
        <v>8</v>
      </c>
      <c r="I45" s="29">
        <f t="shared" si="2"/>
        <v>0.11428571428571428</v>
      </c>
      <c r="J45" s="42">
        <f>'[11]Niepełnosprawni wiek'!K46</f>
        <v>9</v>
      </c>
      <c r="K45" s="29">
        <f t="shared" si="3"/>
        <v>0.12857142857142856</v>
      </c>
      <c r="L45" s="42">
        <f>'[11]Niepełnosprawni wiek'!M46</f>
        <v>10</v>
      </c>
      <c r="M45" s="29">
        <f t="shared" si="4"/>
        <v>0.14285714285714285</v>
      </c>
      <c r="N45" s="42">
        <f>'[11]Niepełnosprawni wiek'!O46</f>
        <v>14</v>
      </c>
      <c r="O45" s="29">
        <f t="shared" si="16"/>
        <v>0.2</v>
      </c>
      <c r="P45" s="42">
        <f>'[11]Niepełnosprawni wiek'!Q46</f>
        <v>18</v>
      </c>
      <c r="Q45" s="29">
        <f t="shared" si="17"/>
        <v>0.25714285714285712</v>
      </c>
      <c r="R45" s="42">
        <f>'[11]Niepełnosprawni wiek'!S46</f>
        <v>5</v>
      </c>
      <c r="S45" s="30">
        <f t="shared" si="18"/>
        <v>7.1428571428571425E-2</v>
      </c>
    </row>
    <row r="46" spans="1:19" ht="15" customHeight="1">
      <c r="A46" s="307">
        <v>10</v>
      </c>
      <c r="B46" s="19" t="s">
        <v>44</v>
      </c>
      <c r="C46" s="28">
        <f t="shared" si="15"/>
        <v>36</v>
      </c>
      <c r="D46" s="42">
        <f>'[11]Niepełnosprawni wiek'!E47</f>
        <v>7</v>
      </c>
      <c r="E46" s="29">
        <f t="shared" si="0"/>
        <v>0.19444444444444445</v>
      </c>
      <c r="F46" s="42">
        <f>'[11]Niepełnosprawni wiek'!G47</f>
        <v>4</v>
      </c>
      <c r="G46" s="29">
        <f t="shared" si="1"/>
        <v>0.1111111111111111</v>
      </c>
      <c r="H46" s="42">
        <f>'[11]Niepełnosprawni wiek'!I47</f>
        <v>4</v>
      </c>
      <c r="I46" s="29">
        <f t="shared" si="2"/>
        <v>0.1111111111111111</v>
      </c>
      <c r="J46" s="42">
        <f>'[11]Niepełnosprawni wiek'!K47</f>
        <v>3</v>
      </c>
      <c r="K46" s="29">
        <f t="shared" si="3"/>
        <v>8.3333333333333329E-2</v>
      </c>
      <c r="L46" s="42">
        <f>'[11]Niepełnosprawni wiek'!M47</f>
        <v>3</v>
      </c>
      <c r="M46" s="29">
        <f t="shared" si="4"/>
        <v>8.3333333333333329E-2</v>
      </c>
      <c r="N46" s="42">
        <f>'[11]Niepełnosprawni wiek'!O47</f>
        <v>6</v>
      </c>
      <c r="O46" s="29">
        <f t="shared" si="16"/>
        <v>0.16666666666666666</v>
      </c>
      <c r="P46" s="42">
        <f>'[11]Niepełnosprawni wiek'!Q47</f>
        <v>9</v>
      </c>
      <c r="Q46" s="29">
        <f t="shared" si="17"/>
        <v>0.25</v>
      </c>
      <c r="R46" s="42">
        <f>'[11]Niepełnosprawni wiek'!S47</f>
        <v>0</v>
      </c>
      <c r="S46" s="30">
        <f t="shared" si="18"/>
        <v>0</v>
      </c>
    </row>
    <row r="47" spans="1:19" ht="15" customHeight="1">
      <c r="A47" s="307">
        <v>11</v>
      </c>
      <c r="B47" s="23" t="s">
        <v>45</v>
      </c>
      <c r="C47" s="28">
        <f t="shared" si="15"/>
        <v>48</v>
      </c>
      <c r="D47" s="42">
        <f>'[11]Niepełnosprawni wiek'!E48</f>
        <v>1</v>
      </c>
      <c r="E47" s="29">
        <f t="shared" si="0"/>
        <v>2.0833333333333332E-2</v>
      </c>
      <c r="F47" s="42">
        <f>'[11]Niepełnosprawni wiek'!G48</f>
        <v>9</v>
      </c>
      <c r="G47" s="29">
        <f t="shared" si="1"/>
        <v>0.1875</v>
      </c>
      <c r="H47" s="42">
        <f>'[11]Niepełnosprawni wiek'!I48</f>
        <v>6</v>
      </c>
      <c r="I47" s="29">
        <f t="shared" si="2"/>
        <v>0.125</v>
      </c>
      <c r="J47" s="42">
        <f>'[11]Niepełnosprawni wiek'!K48</f>
        <v>3</v>
      </c>
      <c r="K47" s="29">
        <f t="shared" si="3"/>
        <v>6.25E-2</v>
      </c>
      <c r="L47" s="42">
        <f>'[11]Niepełnosprawni wiek'!M48</f>
        <v>8</v>
      </c>
      <c r="M47" s="29">
        <f t="shared" si="4"/>
        <v>0.16666666666666666</v>
      </c>
      <c r="N47" s="42">
        <f>'[11]Niepełnosprawni wiek'!O48</f>
        <v>10</v>
      </c>
      <c r="O47" s="29">
        <f t="shared" si="16"/>
        <v>0.20833333333333334</v>
      </c>
      <c r="P47" s="42">
        <f>'[11]Niepełnosprawni wiek'!Q48</f>
        <v>11</v>
      </c>
      <c r="Q47" s="29">
        <f t="shared" si="17"/>
        <v>0.22916666666666666</v>
      </c>
      <c r="R47" s="42">
        <f>'[11]Niepełnosprawni wiek'!S48</f>
        <v>0</v>
      </c>
      <c r="S47" s="30">
        <f t="shared" si="18"/>
        <v>0</v>
      </c>
    </row>
    <row r="48" spans="1:19" s="38" customFormat="1" ht="15" customHeight="1">
      <c r="A48" s="308">
        <v>12</v>
      </c>
      <c r="B48" s="21" t="s">
        <v>81</v>
      </c>
      <c r="C48" s="28">
        <f t="shared" si="15"/>
        <v>696</v>
      </c>
      <c r="D48" s="114">
        <f>'[11]Niepełnosprawni wiek'!E49</f>
        <v>19</v>
      </c>
      <c r="E48" s="36">
        <f t="shared" si="0"/>
        <v>2.7298850574712645E-2</v>
      </c>
      <c r="F48" s="114">
        <f>'[11]Niepełnosprawni wiek'!G49</f>
        <v>38</v>
      </c>
      <c r="G48" s="36">
        <f t="shared" si="1"/>
        <v>5.459770114942529E-2</v>
      </c>
      <c r="H48" s="114">
        <f>'[11]Niepełnosprawni wiek'!I49</f>
        <v>122</v>
      </c>
      <c r="I48" s="36">
        <f t="shared" si="2"/>
        <v>0.17528735632183909</v>
      </c>
      <c r="J48" s="114">
        <f>'[11]Niepełnosprawni wiek'!K49</f>
        <v>58</v>
      </c>
      <c r="K48" s="36">
        <f t="shared" si="3"/>
        <v>8.3333333333333329E-2</v>
      </c>
      <c r="L48" s="114">
        <f>'[11]Niepełnosprawni wiek'!M49</f>
        <v>66</v>
      </c>
      <c r="M48" s="36">
        <f t="shared" si="4"/>
        <v>9.4827586206896547E-2</v>
      </c>
      <c r="N48" s="114">
        <f>'[11]Niepełnosprawni wiek'!O49</f>
        <v>111</v>
      </c>
      <c r="O48" s="36">
        <f t="shared" si="16"/>
        <v>0.15948275862068967</v>
      </c>
      <c r="P48" s="114">
        <f>'[11]Niepełnosprawni wiek'!Q49</f>
        <v>208</v>
      </c>
      <c r="Q48" s="36">
        <f t="shared" si="17"/>
        <v>0.2988505747126437</v>
      </c>
      <c r="R48" s="114">
        <f>'[11]Niepełnosprawni wiek'!S49</f>
        <v>74</v>
      </c>
      <c r="S48" s="37">
        <f t="shared" si="18"/>
        <v>0.10632183908045977</v>
      </c>
    </row>
    <row r="49" spans="1:19" ht="14.25" customHeight="1">
      <c r="A49" s="307">
        <v>13</v>
      </c>
      <c r="B49" s="310" t="s">
        <v>46</v>
      </c>
      <c r="C49" s="28">
        <f t="shared" si="15"/>
        <v>22</v>
      </c>
      <c r="D49" s="42">
        <f>'[11]Niepełnosprawni wiek'!E50</f>
        <v>1</v>
      </c>
      <c r="E49" s="29">
        <f t="shared" si="0"/>
        <v>4.5454545454545456E-2</v>
      </c>
      <c r="F49" s="42">
        <f>'[11]Niepełnosprawni wiek'!G50</f>
        <v>3</v>
      </c>
      <c r="G49" s="29">
        <f t="shared" si="1"/>
        <v>0.13636363636363635</v>
      </c>
      <c r="H49" s="42">
        <f>'[11]Niepełnosprawni wiek'!I50</f>
        <v>1</v>
      </c>
      <c r="I49" s="29">
        <f t="shared" si="2"/>
        <v>4.5454545454545456E-2</v>
      </c>
      <c r="J49" s="42">
        <f>'[11]Niepełnosprawni wiek'!K50</f>
        <v>0</v>
      </c>
      <c r="K49" s="29">
        <f t="shared" si="3"/>
        <v>0</v>
      </c>
      <c r="L49" s="42">
        <f>'[11]Niepełnosprawni wiek'!M50</f>
        <v>1</v>
      </c>
      <c r="M49" s="29">
        <f t="shared" si="4"/>
        <v>4.5454545454545456E-2</v>
      </c>
      <c r="N49" s="42">
        <f>'[11]Niepełnosprawni wiek'!O50</f>
        <v>5</v>
      </c>
      <c r="O49" s="29">
        <f t="shared" si="16"/>
        <v>0.22727272727272727</v>
      </c>
      <c r="P49" s="42">
        <f>'[11]Niepełnosprawni wiek'!Q50</f>
        <v>11</v>
      </c>
      <c r="Q49" s="29">
        <f t="shared" si="17"/>
        <v>0.5</v>
      </c>
      <c r="R49" s="42">
        <f>'[11]Niepełnosprawni wiek'!S50</f>
        <v>0</v>
      </c>
      <c r="S49" s="30">
        <f t="shared" si="18"/>
        <v>0</v>
      </c>
    </row>
    <row r="50" spans="1:19" ht="15" customHeight="1">
      <c r="A50" s="307">
        <v>14</v>
      </c>
      <c r="B50" s="19" t="s">
        <v>47</v>
      </c>
      <c r="C50" s="28">
        <f t="shared" si="15"/>
        <v>36</v>
      </c>
      <c r="D50" s="42">
        <f>'[11]Niepełnosprawni wiek'!E51</f>
        <v>0</v>
      </c>
      <c r="E50" s="29">
        <f t="shared" si="0"/>
        <v>0</v>
      </c>
      <c r="F50" s="42">
        <f>'[11]Niepełnosprawni wiek'!G51</f>
        <v>0</v>
      </c>
      <c r="G50" s="29">
        <f t="shared" si="1"/>
        <v>0</v>
      </c>
      <c r="H50" s="42">
        <f>'[11]Niepełnosprawni wiek'!I51</f>
        <v>11</v>
      </c>
      <c r="I50" s="29">
        <f t="shared" si="2"/>
        <v>0.30555555555555558</v>
      </c>
      <c r="J50" s="42">
        <f>'[11]Niepełnosprawni wiek'!K51</f>
        <v>2</v>
      </c>
      <c r="K50" s="29">
        <f t="shared" si="3"/>
        <v>5.5555555555555552E-2</v>
      </c>
      <c r="L50" s="42">
        <f>'[11]Niepełnosprawni wiek'!M51</f>
        <v>7</v>
      </c>
      <c r="M50" s="29">
        <f t="shared" si="4"/>
        <v>0.19444444444444445</v>
      </c>
      <c r="N50" s="42">
        <f>'[11]Niepełnosprawni wiek'!O51</f>
        <v>8</v>
      </c>
      <c r="O50" s="29">
        <f t="shared" si="16"/>
        <v>0.22222222222222221</v>
      </c>
      <c r="P50" s="42">
        <f>'[11]Niepełnosprawni wiek'!Q51</f>
        <v>7</v>
      </c>
      <c r="Q50" s="29">
        <f t="shared" si="17"/>
        <v>0.19444444444444445</v>
      </c>
      <c r="R50" s="42">
        <f>'[11]Niepełnosprawni wiek'!S51</f>
        <v>1</v>
      </c>
      <c r="S50" s="30">
        <f t="shared" si="18"/>
        <v>2.7777777777777776E-2</v>
      </c>
    </row>
    <row r="51" spans="1:19" ht="15" customHeight="1">
      <c r="A51" s="307">
        <v>15</v>
      </c>
      <c r="B51" s="19" t="s">
        <v>48</v>
      </c>
      <c r="C51" s="28">
        <f t="shared" si="15"/>
        <v>92</v>
      </c>
      <c r="D51" s="42">
        <f>'[11]Niepełnosprawni wiek'!E52</f>
        <v>7</v>
      </c>
      <c r="E51" s="29">
        <f t="shared" si="0"/>
        <v>7.6086956521739135E-2</v>
      </c>
      <c r="F51" s="42">
        <f>'[11]Niepełnosprawni wiek'!G52</f>
        <v>9</v>
      </c>
      <c r="G51" s="29">
        <f t="shared" si="1"/>
        <v>9.7826086956521743E-2</v>
      </c>
      <c r="H51" s="42">
        <f>'[11]Niepełnosprawni wiek'!I52</f>
        <v>19</v>
      </c>
      <c r="I51" s="29">
        <f t="shared" si="2"/>
        <v>0.20652173913043478</v>
      </c>
      <c r="J51" s="42">
        <f>'[11]Niepełnosprawni wiek'!K52</f>
        <v>10</v>
      </c>
      <c r="K51" s="29">
        <f t="shared" si="3"/>
        <v>0.10869565217391304</v>
      </c>
      <c r="L51" s="42">
        <f>'[11]Niepełnosprawni wiek'!M52</f>
        <v>5</v>
      </c>
      <c r="M51" s="29">
        <f t="shared" si="4"/>
        <v>5.434782608695652E-2</v>
      </c>
      <c r="N51" s="42">
        <f>'[11]Niepełnosprawni wiek'!O52</f>
        <v>11</v>
      </c>
      <c r="O51" s="29">
        <f t="shared" si="16"/>
        <v>0.11956521739130435</v>
      </c>
      <c r="P51" s="42">
        <f>'[11]Niepełnosprawni wiek'!Q52</f>
        <v>24</v>
      </c>
      <c r="Q51" s="29">
        <f t="shared" si="17"/>
        <v>0.2608695652173913</v>
      </c>
      <c r="R51" s="42">
        <f>'[11]Niepełnosprawni wiek'!S52</f>
        <v>7</v>
      </c>
      <c r="S51" s="30">
        <f t="shared" si="18"/>
        <v>7.6086956521739135E-2</v>
      </c>
    </row>
    <row r="52" spans="1:19" ht="15" customHeight="1">
      <c r="A52" s="307">
        <v>16</v>
      </c>
      <c r="B52" s="19" t="s">
        <v>49</v>
      </c>
      <c r="C52" s="28">
        <f t="shared" si="15"/>
        <v>49</v>
      </c>
      <c r="D52" s="42">
        <f>'[11]Niepełnosprawni wiek'!E53</f>
        <v>7</v>
      </c>
      <c r="E52" s="29">
        <f t="shared" si="0"/>
        <v>0.14285714285714285</v>
      </c>
      <c r="F52" s="42">
        <f>'[11]Niepełnosprawni wiek'!G53</f>
        <v>6</v>
      </c>
      <c r="G52" s="29">
        <f t="shared" si="1"/>
        <v>0.12244897959183673</v>
      </c>
      <c r="H52" s="42">
        <f>'[11]Niepełnosprawni wiek'!I53</f>
        <v>5</v>
      </c>
      <c r="I52" s="29">
        <f t="shared" si="2"/>
        <v>0.10204081632653061</v>
      </c>
      <c r="J52" s="42">
        <f>'[11]Niepełnosprawni wiek'!K53</f>
        <v>3</v>
      </c>
      <c r="K52" s="29">
        <f t="shared" si="3"/>
        <v>6.1224489795918366E-2</v>
      </c>
      <c r="L52" s="42">
        <f>'[11]Niepełnosprawni wiek'!M53</f>
        <v>4</v>
      </c>
      <c r="M52" s="29">
        <f t="shared" si="4"/>
        <v>8.1632653061224483E-2</v>
      </c>
      <c r="N52" s="42">
        <f>'[11]Niepełnosprawni wiek'!O53</f>
        <v>7</v>
      </c>
      <c r="O52" s="29">
        <f t="shared" si="16"/>
        <v>0.14285714285714285</v>
      </c>
      <c r="P52" s="42">
        <f>'[11]Niepełnosprawni wiek'!Q53</f>
        <v>12</v>
      </c>
      <c r="Q52" s="29">
        <f t="shared" si="17"/>
        <v>0.24489795918367346</v>
      </c>
      <c r="R52" s="42">
        <f>'[11]Niepełnosprawni wiek'!S53</f>
        <v>5</v>
      </c>
      <c r="S52" s="30">
        <f t="shared" si="18"/>
        <v>0.10204081632653061</v>
      </c>
    </row>
    <row r="53" spans="1:19" ht="15" customHeight="1" thickBot="1">
      <c r="A53" s="311">
        <v>17</v>
      </c>
      <c r="B53" s="25" t="s">
        <v>50</v>
      </c>
      <c r="C53" s="34">
        <f t="shared" si="15"/>
        <v>67</v>
      </c>
      <c r="D53" s="112">
        <f>'[11]Niepełnosprawni wiek'!E54</f>
        <v>1</v>
      </c>
      <c r="E53" s="31">
        <f t="shared" si="0"/>
        <v>1.4925373134328358E-2</v>
      </c>
      <c r="F53" s="112">
        <f>'[11]Niepełnosprawni wiek'!G54</f>
        <v>2</v>
      </c>
      <c r="G53" s="31">
        <f t="shared" si="1"/>
        <v>2.9850746268656716E-2</v>
      </c>
      <c r="H53" s="112">
        <f>'[11]Niepełnosprawni wiek'!I54</f>
        <v>14</v>
      </c>
      <c r="I53" s="31">
        <f t="shared" si="2"/>
        <v>0.20895522388059701</v>
      </c>
      <c r="J53" s="112">
        <f>'[11]Niepełnosprawni wiek'!K54</f>
        <v>7</v>
      </c>
      <c r="K53" s="31">
        <f>J53/C53</f>
        <v>0.1044776119402985</v>
      </c>
      <c r="L53" s="112">
        <f>'[11]Niepełnosprawni wiek'!M54</f>
        <v>6</v>
      </c>
      <c r="M53" s="31">
        <f t="shared" si="4"/>
        <v>8.9552238805970144E-2</v>
      </c>
      <c r="N53" s="112">
        <f>'[11]Niepełnosprawni wiek'!O54</f>
        <v>9</v>
      </c>
      <c r="O53" s="31">
        <f t="shared" si="16"/>
        <v>0.13432835820895522</v>
      </c>
      <c r="P53" s="112">
        <f>'[11]Niepełnosprawni wiek'!Q54</f>
        <v>22</v>
      </c>
      <c r="Q53" s="31">
        <f t="shared" si="17"/>
        <v>0.32835820895522388</v>
      </c>
      <c r="R53" s="112">
        <f>'[11]Niepełnosprawni wiek'!S54</f>
        <v>6</v>
      </c>
      <c r="S53" s="32">
        <f t="shared" si="18"/>
        <v>8.9552238805970144E-2</v>
      </c>
    </row>
    <row r="54" spans="1:19" ht="13.5" thickTop="1"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P54" s="312"/>
      <c r="Q54" s="312"/>
    </row>
    <row r="55" spans="1:19">
      <c r="A55" s="93"/>
      <c r="B55" s="61"/>
      <c r="C55" s="313"/>
      <c r="D55" s="314"/>
      <c r="E55" s="315"/>
      <c r="F55" s="65"/>
      <c r="H55" s="312"/>
      <c r="I55" s="316"/>
    </row>
    <row r="56" spans="1:19">
      <c r="A56" s="93"/>
      <c r="B56" s="61"/>
      <c r="C56" s="313"/>
      <c r="D56" s="314"/>
      <c r="E56" s="315"/>
      <c r="F56" s="65"/>
      <c r="I56" s="316"/>
    </row>
  </sheetData>
  <mergeCells count="13">
    <mergeCell ref="A3:A4"/>
    <mergeCell ref="B3:B4"/>
    <mergeCell ref="C3:C4"/>
    <mergeCell ref="D3:S3"/>
    <mergeCell ref="A1:S1"/>
    <mergeCell ref="A2:S2"/>
    <mergeCell ref="A36:B36"/>
    <mergeCell ref="A5:B5"/>
    <mergeCell ref="A6:B6"/>
    <mergeCell ref="A11:B11"/>
    <mergeCell ref="A17:B17"/>
    <mergeCell ref="A22:B22"/>
    <mergeCell ref="A31:B31"/>
  </mergeCells>
  <printOptions horizontalCentered="1" verticalCentered="1"/>
  <pageMargins left="0.78740157480314965" right="0.59055118110236227" top="0.59055118110236227" bottom="0.59055118110236227" header="0" footer="0"/>
  <pageSetup paperSize="9" scale="5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view="pageBreakPreview" zoomScale="75" zoomScaleNormal="100" zoomScaleSheetLayoutView="75" workbookViewId="0">
      <selection activeCell="P11" sqref="P11"/>
    </sheetView>
  </sheetViews>
  <sheetFormatPr defaultRowHeight="12.75"/>
  <cols>
    <col min="1" max="1" width="3.7109375" style="300" customWidth="1"/>
    <col min="2" max="2" width="51.85546875" style="285" customWidth="1"/>
    <col min="3" max="3" width="16.140625" style="285" customWidth="1"/>
    <col min="4" max="4" width="16.28515625" style="256" customWidth="1"/>
    <col min="5" max="5" width="21.85546875" style="256" customWidth="1"/>
    <col min="6" max="6" width="17" style="285" customWidth="1"/>
    <col min="7" max="256" width="9.140625" style="285"/>
    <col min="257" max="257" width="3.7109375" style="285" customWidth="1"/>
    <col min="258" max="258" width="51.85546875" style="285" customWidth="1"/>
    <col min="259" max="259" width="21.42578125" style="285" customWidth="1"/>
    <col min="260" max="260" width="23" style="285" customWidth="1"/>
    <col min="261" max="261" width="20.140625" style="285" customWidth="1"/>
    <col min="262" max="262" width="17" style="285" customWidth="1"/>
    <col min="263" max="512" width="9.140625" style="285"/>
    <col min="513" max="513" width="3.7109375" style="285" customWidth="1"/>
    <col min="514" max="514" width="51.85546875" style="285" customWidth="1"/>
    <col min="515" max="515" width="21.42578125" style="285" customWidth="1"/>
    <col min="516" max="516" width="23" style="285" customWidth="1"/>
    <col min="517" max="517" width="20.140625" style="285" customWidth="1"/>
    <col min="518" max="518" width="17" style="285" customWidth="1"/>
    <col min="519" max="768" width="9.140625" style="285"/>
    <col min="769" max="769" width="3.7109375" style="285" customWidth="1"/>
    <col min="770" max="770" width="51.85546875" style="285" customWidth="1"/>
    <col min="771" max="771" width="21.42578125" style="285" customWidth="1"/>
    <col min="772" max="772" width="23" style="285" customWidth="1"/>
    <col min="773" max="773" width="20.140625" style="285" customWidth="1"/>
    <col min="774" max="774" width="17" style="285" customWidth="1"/>
    <col min="775" max="1024" width="9.140625" style="285"/>
    <col min="1025" max="1025" width="3.7109375" style="285" customWidth="1"/>
    <col min="1026" max="1026" width="51.85546875" style="285" customWidth="1"/>
    <col min="1027" max="1027" width="21.42578125" style="285" customWidth="1"/>
    <col min="1028" max="1028" width="23" style="285" customWidth="1"/>
    <col min="1029" max="1029" width="20.140625" style="285" customWidth="1"/>
    <col min="1030" max="1030" width="17" style="285" customWidth="1"/>
    <col min="1031" max="1280" width="9.140625" style="285"/>
    <col min="1281" max="1281" width="3.7109375" style="285" customWidth="1"/>
    <col min="1282" max="1282" width="51.85546875" style="285" customWidth="1"/>
    <col min="1283" max="1283" width="21.42578125" style="285" customWidth="1"/>
    <col min="1284" max="1284" width="23" style="285" customWidth="1"/>
    <col min="1285" max="1285" width="20.140625" style="285" customWidth="1"/>
    <col min="1286" max="1286" width="17" style="285" customWidth="1"/>
    <col min="1287" max="1536" width="9.140625" style="285"/>
    <col min="1537" max="1537" width="3.7109375" style="285" customWidth="1"/>
    <col min="1538" max="1538" width="51.85546875" style="285" customWidth="1"/>
    <col min="1539" max="1539" width="21.42578125" style="285" customWidth="1"/>
    <col min="1540" max="1540" width="23" style="285" customWidth="1"/>
    <col min="1541" max="1541" width="20.140625" style="285" customWidth="1"/>
    <col min="1542" max="1542" width="17" style="285" customWidth="1"/>
    <col min="1543" max="1792" width="9.140625" style="285"/>
    <col min="1793" max="1793" width="3.7109375" style="285" customWidth="1"/>
    <col min="1794" max="1794" width="51.85546875" style="285" customWidth="1"/>
    <col min="1795" max="1795" width="21.42578125" style="285" customWidth="1"/>
    <col min="1796" max="1796" width="23" style="285" customWidth="1"/>
    <col min="1797" max="1797" width="20.140625" style="285" customWidth="1"/>
    <col min="1798" max="1798" width="17" style="285" customWidth="1"/>
    <col min="1799" max="2048" width="9.140625" style="285"/>
    <col min="2049" max="2049" width="3.7109375" style="285" customWidth="1"/>
    <col min="2050" max="2050" width="51.85546875" style="285" customWidth="1"/>
    <col min="2051" max="2051" width="21.42578125" style="285" customWidth="1"/>
    <col min="2052" max="2052" width="23" style="285" customWidth="1"/>
    <col min="2053" max="2053" width="20.140625" style="285" customWidth="1"/>
    <col min="2054" max="2054" width="17" style="285" customWidth="1"/>
    <col min="2055" max="2304" width="9.140625" style="285"/>
    <col min="2305" max="2305" width="3.7109375" style="285" customWidth="1"/>
    <col min="2306" max="2306" width="51.85546875" style="285" customWidth="1"/>
    <col min="2307" max="2307" width="21.42578125" style="285" customWidth="1"/>
    <col min="2308" max="2308" width="23" style="285" customWidth="1"/>
    <col min="2309" max="2309" width="20.140625" style="285" customWidth="1"/>
    <col min="2310" max="2310" width="17" style="285" customWidth="1"/>
    <col min="2311" max="2560" width="9.140625" style="285"/>
    <col min="2561" max="2561" width="3.7109375" style="285" customWidth="1"/>
    <col min="2562" max="2562" width="51.85546875" style="285" customWidth="1"/>
    <col min="2563" max="2563" width="21.42578125" style="285" customWidth="1"/>
    <col min="2564" max="2564" width="23" style="285" customWidth="1"/>
    <col min="2565" max="2565" width="20.140625" style="285" customWidth="1"/>
    <col min="2566" max="2566" width="17" style="285" customWidth="1"/>
    <col min="2567" max="2816" width="9.140625" style="285"/>
    <col min="2817" max="2817" width="3.7109375" style="285" customWidth="1"/>
    <col min="2818" max="2818" width="51.85546875" style="285" customWidth="1"/>
    <col min="2819" max="2819" width="21.42578125" style="285" customWidth="1"/>
    <col min="2820" max="2820" width="23" style="285" customWidth="1"/>
    <col min="2821" max="2821" width="20.140625" style="285" customWidth="1"/>
    <col min="2822" max="2822" width="17" style="285" customWidth="1"/>
    <col min="2823" max="3072" width="9.140625" style="285"/>
    <col min="3073" max="3073" width="3.7109375" style="285" customWidth="1"/>
    <col min="3074" max="3074" width="51.85546875" style="285" customWidth="1"/>
    <col min="3075" max="3075" width="21.42578125" style="285" customWidth="1"/>
    <col min="3076" max="3076" width="23" style="285" customWidth="1"/>
    <col min="3077" max="3077" width="20.140625" style="285" customWidth="1"/>
    <col min="3078" max="3078" width="17" style="285" customWidth="1"/>
    <col min="3079" max="3328" width="9.140625" style="285"/>
    <col min="3329" max="3329" width="3.7109375" style="285" customWidth="1"/>
    <col min="3330" max="3330" width="51.85546875" style="285" customWidth="1"/>
    <col min="3331" max="3331" width="21.42578125" style="285" customWidth="1"/>
    <col min="3332" max="3332" width="23" style="285" customWidth="1"/>
    <col min="3333" max="3333" width="20.140625" style="285" customWidth="1"/>
    <col min="3334" max="3334" width="17" style="285" customWidth="1"/>
    <col min="3335" max="3584" width="9.140625" style="285"/>
    <col min="3585" max="3585" width="3.7109375" style="285" customWidth="1"/>
    <col min="3586" max="3586" width="51.85546875" style="285" customWidth="1"/>
    <col min="3587" max="3587" width="21.42578125" style="285" customWidth="1"/>
    <col min="3588" max="3588" width="23" style="285" customWidth="1"/>
    <col min="3589" max="3589" width="20.140625" style="285" customWidth="1"/>
    <col min="3590" max="3590" width="17" style="285" customWidth="1"/>
    <col min="3591" max="3840" width="9.140625" style="285"/>
    <col min="3841" max="3841" width="3.7109375" style="285" customWidth="1"/>
    <col min="3842" max="3842" width="51.85546875" style="285" customWidth="1"/>
    <col min="3843" max="3843" width="21.42578125" style="285" customWidth="1"/>
    <col min="3844" max="3844" width="23" style="285" customWidth="1"/>
    <col min="3845" max="3845" width="20.140625" style="285" customWidth="1"/>
    <col min="3846" max="3846" width="17" style="285" customWidth="1"/>
    <col min="3847" max="4096" width="9.140625" style="285"/>
    <col min="4097" max="4097" width="3.7109375" style="285" customWidth="1"/>
    <col min="4098" max="4098" width="51.85546875" style="285" customWidth="1"/>
    <col min="4099" max="4099" width="21.42578125" style="285" customWidth="1"/>
    <col min="4100" max="4100" width="23" style="285" customWidth="1"/>
    <col min="4101" max="4101" width="20.140625" style="285" customWidth="1"/>
    <col min="4102" max="4102" width="17" style="285" customWidth="1"/>
    <col min="4103" max="4352" width="9.140625" style="285"/>
    <col min="4353" max="4353" width="3.7109375" style="285" customWidth="1"/>
    <col min="4354" max="4354" width="51.85546875" style="285" customWidth="1"/>
    <col min="4355" max="4355" width="21.42578125" style="285" customWidth="1"/>
    <col min="4356" max="4356" width="23" style="285" customWidth="1"/>
    <col min="4357" max="4357" width="20.140625" style="285" customWidth="1"/>
    <col min="4358" max="4358" width="17" style="285" customWidth="1"/>
    <col min="4359" max="4608" width="9.140625" style="285"/>
    <col min="4609" max="4609" width="3.7109375" style="285" customWidth="1"/>
    <col min="4610" max="4610" width="51.85546875" style="285" customWidth="1"/>
    <col min="4611" max="4611" width="21.42578125" style="285" customWidth="1"/>
    <col min="4612" max="4612" width="23" style="285" customWidth="1"/>
    <col min="4613" max="4613" width="20.140625" style="285" customWidth="1"/>
    <col min="4614" max="4614" width="17" style="285" customWidth="1"/>
    <col min="4615" max="4864" width="9.140625" style="285"/>
    <col min="4865" max="4865" width="3.7109375" style="285" customWidth="1"/>
    <col min="4866" max="4866" width="51.85546875" style="285" customWidth="1"/>
    <col min="4867" max="4867" width="21.42578125" style="285" customWidth="1"/>
    <col min="4868" max="4868" width="23" style="285" customWidth="1"/>
    <col min="4869" max="4869" width="20.140625" style="285" customWidth="1"/>
    <col min="4870" max="4870" width="17" style="285" customWidth="1"/>
    <col min="4871" max="5120" width="9.140625" style="285"/>
    <col min="5121" max="5121" width="3.7109375" style="285" customWidth="1"/>
    <col min="5122" max="5122" width="51.85546875" style="285" customWidth="1"/>
    <col min="5123" max="5123" width="21.42578125" style="285" customWidth="1"/>
    <col min="5124" max="5124" width="23" style="285" customWidth="1"/>
    <col min="5125" max="5125" width="20.140625" style="285" customWidth="1"/>
    <col min="5126" max="5126" width="17" style="285" customWidth="1"/>
    <col min="5127" max="5376" width="9.140625" style="285"/>
    <col min="5377" max="5377" width="3.7109375" style="285" customWidth="1"/>
    <col min="5378" max="5378" width="51.85546875" style="285" customWidth="1"/>
    <col min="5379" max="5379" width="21.42578125" style="285" customWidth="1"/>
    <col min="5380" max="5380" width="23" style="285" customWidth="1"/>
    <col min="5381" max="5381" width="20.140625" style="285" customWidth="1"/>
    <col min="5382" max="5382" width="17" style="285" customWidth="1"/>
    <col min="5383" max="5632" width="9.140625" style="285"/>
    <col min="5633" max="5633" width="3.7109375" style="285" customWidth="1"/>
    <col min="5634" max="5634" width="51.85546875" style="285" customWidth="1"/>
    <col min="5635" max="5635" width="21.42578125" style="285" customWidth="1"/>
    <col min="5636" max="5636" width="23" style="285" customWidth="1"/>
    <col min="5637" max="5637" width="20.140625" style="285" customWidth="1"/>
    <col min="5638" max="5638" width="17" style="285" customWidth="1"/>
    <col min="5639" max="5888" width="9.140625" style="285"/>
    <col min="5889" max="5889" width="3.7109375" style="285" customWidth="1"/>
    <col min="5890" max="5890" width="51.85546875" style="285" customWidth="1"/>
    <col min="5891" max="5891" width="21.42578125" style="285" customWidth="1"/>
    <col min="5892" max="5892" width="23" style="285" customWidth="1"/>
    <col min="5893" max="5893" width="20.140625" style="285" customWidth="1"/>
    <col min="5894" max="5894" width="17" style="285" customWidth="1"/>
    <col min="5895" max="6144" width="9.140625" style="285"/>
    <col min="6145" max="6145" width="3.7109375" style="285" customWidth="1"/>
    <col min="6146" max="6146" width="51.85546875" style="285" customWidth="1"/>
    <col min="6147" max="6147" width="21.42578125" style="285" customWidth="1"/>
    <col min="6148" max="6148" width="23" style="285" customWidth="1"/>
    <col min="6149" max="6149" width="20.140625" style="285" customWidth="1"/>
    <col min="6150" max="6150" width="17" style="285" customWidth="1"/>
    <col min="6151" max="6400" width="9.140625" style="285"/>
    <col min="6401" max="6401" width="3.7109375" style="285" customWidth="1"/>
    <col min="6402" max="6402" width="51.85546875" style="285" customWidth="1"/>
    <col min="6403" max="6403" width="21.42578125" style="285" customWidth="1"/>
    <col min="6404" max="6404" width="23" style="285" customWidth="1"/>
    <col min="6405" max="6405" width="20.140625" style="285" customWidth="1"/>
    <col min="6406" max="6406" width="17" style="285" customWidth="1"/>
    <col min="6407" max="6656" width="9.140625" style="285"/>
    <col min="6657" max="6657" width="3.7109375" style="285" customWidth="1"/>
    <col min="6658" max="6658" width="51.85546875" style="285" customWidth="1"/>
    <col min="6659" max="6659" width="21.42578125" style="285" customWidth="1"/>
    <col min="6660" max="6660" width="23" style="285" customWidth="1"/>
    <col min="6661" max="6661" width="20.140625" style="285" customWidth="1"/>
    <col min="6662" max="6662" width="17" style="285" customWidth="1"/>
    <col min="6663" max="6912" width="9.140625" style="285"/>
    <col min="6913" max="6913" width="3.7109375" style="285" customWidth="1"/>
    <col min="6914" max="6914" width="51.85546875" style="285" customWidth="1"/>
    <col min="6915" max="6915" width="21.42578125" style="285" customWidth="1"/>
    <col min="6916" max="6916" width="23" style="285" customWidth="1"/>
    <col min="6917" max="6917" width="20.140625" style="285" customWidth="1"/>
    <col min="6918" max="6918" width="17" style="285" customWidth="1"/>
    <col min="6919" max="7168" width="9.140625" style="285"/>
    <col min="7169" max="7169" width="3.7109375" style="285" customWidth="1"/>
    <col min="7170" max="7170" width="51.85546875" style="285" customWidth="1"/>
    <col min="7171" max="7171" width="21.42578125" style="285" customWidth="1"/>
    <col min="7172" max="7172" width="23" style="285" customWidth="1"/>
    <col min="7173" max="7173" width="20.140625" style="285" customWidth="1"/>
    <col min="7174" max="7174" width="17" style="285" customWidth="1"/>
    <col min="7175" max="7424" width="9.140625" style="285"/>
    <col min="7425" max="7425" width="3.7109375" style="285" customWidth="1"/>
    <col min="7426" max="7426" width="51.85546875" style="285" customWidth="1"/>
    <col min="7427" max="7427" width="21.42578125" style="285" customWidth="1"/>
    <col min="7428" max="7428" width="23" style="285" customWidth="1"/>
    <col min="7429" max="7429" width="20.140625" style="285" customWidth="1"/>
    <col min="7430" max="7430" width="17" style="285" customWidth="1"/>
    <col min="7431" max="7680" width="9.140625" style="285"/>
    <col min="7681" max="7681" width="3.7109375" style="285" customWidth="1"/>
    <col min="7682" max="7682" width="51.85546875" style="285" customWidth="1"/>
    <col min="7683" max="7683" width="21.42578125" style="285" customWidth="1"/>
    <col min="7684" max="7684" width="23" style="285" customWidth="1"/>
    <col min="7685" max="7685" width="20.140625" style="285" customWidth="1"/>
    <col min="7686" max="7686" width="17" style="285" customWidth="1"/>
    <col min="7687" max="7936" width="9.140625" style="285"/>
    <col min="7937" max="7937" width="3.7109375" style="285" customWidth="1"/>
    <col min="7938" max="7938" width="51.85546875" style="285" customWidth="1"/>
    <col min="7939" max="7939" width="21.42578125" style="285" customWidth="1"/>
    <col min="7940" max="7940" width="23" style="285" customWidth="1"/>
    <col min="7941" max="7941" width="20.140625" style="285" customWidth="1"/>
    <col min="7942" max="7942" width="17" style="285" customWidth="1"/>
    <col min="7943" max="8192" width="9.140625" style="285"/>
    <col min="8193" max="8193" width="3.7109375" style="285" customWidth="1"/>
    <col min="8194" max="8194" width="51.85546875" style="285" customWidth="1"/>
    <col min="8195" max="8195" width="21.42578125" style="285" customWidth="1"/>
    <col min="8196" max="8196" width="23" style="285" customWidth="1"/>
    <col min="8197" max="8197" width="20.140625" style="285" customWidth="1"/>
    <col min="8198" max="8198" width="17" style="285" customWidth="1"/>
    <col min="8199" max="8448" width="9.140625" style="285"/>
    <col min="8449" max="8449" width="3.7109375" style="285" customWidth="1"/>
    <col min="8450" max="8450" width="51.85546875" style="285" customWidth="1"/>
    <col min="8451" max="8451" width="21.42578125" style="285" customWidth="1"/>
    <col min="8452" max="8452" width="23" style="285" customWidth="1"/>
    <col min="8453" max="8453" width="20.140625" style="285" customWidth="1"/>
    <col min="8454" max="8454" width="17" style="285" customWidth="1"/>
    <col min="8455" max="8704" width="9.140625" style="285"/>
    <col min="8705" max="8705" width="3.7109375" style="285" customWidth="1"/>
    <col min="8706" max="8706" width="51.85546875" style="285" customWidth="1"/>
    <col min="8707" max="8707" width="21.42578125" style="285" customWidth="1"/>
    <col min="8708" max="8708" width="23" style="285" customWidth="1"/>
    <col min="8709" max="8709" width="20.140625" style="285" customWidth="1"/>
    <col min="8710" max="8710" width="17" style="285" customWidth="1"/>
    <col min="8711" max="8960" width="9.140625" style="285"/>
    <col min="8961" max="8961" width="3.7109375" style="285" customWidth="1"/>
    <col min="8962" max="8962" width="51.85546875" style="285" customWidth="1"/>
    <col min="8963" max="8963" width="21.42578125" style="285" customWidth="1"/>
    <col min="8964" max="8964" width="23" style="285" customWidth="1"/>
    <col min="8965" max="8965" width="20.140625" style="285" customWidth="1"/>
    <col min="8966" max="8966" width="17" style="285" customWidth="1"/>
    <col min="8967" max="9216" width="9.140625" style="285"/>
    <col min="9217" max="9217" width="3.7109375" style="285" customWidth="1"/>
    <col min="9218" max="9218" width="51.85546875" style="285" customWidth="1"/>
    <col min="9219" max="9219" width="21.42578125" style="285" customWidth="1"/>
    <col min="9220" max="9220" width="23" style="285" customWidth="1"/>
    <col min="9221" max="9221" width="20.140625" style="285" customWidth="1"/>
    <col min="9222" max="9222" width="17" style="285" customWidth="1"/>
    <col min="9223" max="9472" width="9.140625" style="285"/>
    <col min="9473" max="9473" width="3.7109375" style="285" customWidth="1"/>
    <col min="9474" max="9474" width="51.85546875" style="285" customWidth="1"/>
    <col min="9475" max="9475" width="21.42578125" style="285" customWidth="1"/>
    <col min="9476" max="9476" width="23" style="285" customWidth="1"/>
    <col min="9477" max="9477" width="20.140625" style="285" customWidth="1"/>
    <col min="9478" max="9478" width="17" style="285" customWidth="1"/>
    <col min="9479" max="9728" width="9.140625" style="285"/>
    <col min="9729" max="9729" width="3.7109375" style="285" customWidth="1"/>
    <col min="9730" max="9730" width="51.85546875" style="285" customWidth="1"/>
    <col min="9731" max="9731" width="21.42578125" style="285" customWidth="1"/>
    <col min="9732" max="9732" width="23" style="285" customWidth="1"/>
    <col min="9733" max="9733" width="20.140625" style="285" customWidth="1"/>
    <col min="9734" max="9734" width="17" style="285" customWidth="1"/>
    <col min="9735" max="9984" width="9.140625" style="285"/>
    <col min="9985" max="9985" width="3.7109375" style="285" customWidth="1"/>
    <col min="9986" max="9986" width="51.85546875" style="285" customWidth="1"/>
    <col min="9987" max="9987" width="21.42578125" style="285" customWidth="1"/>
    <col min="9988" max="9988" width="23" style="285" customWidth="1"/>
    <col min="9989" max="9989" width="20.140625" style="285" customWidth="1"/>
    <col min="9990" max="9990" width="17" style="285" customWidth="1"/>
    <col min="9991" max="10240" width="9.140625" style="285"/>
    <col min="10241" max="10241" width="3.7109375" style="285" customWidth="1"/>
    <col min="10242" max="10242" width="51.85546875" style="285" customWidth="1"/>
    <col min="10243" max="10243" width="21.42578125" style="285" customWidth="1"/>
    <col min="10244" max="10244" width="23" style="285" customWidth="1"/>
    <col min="10245" max="10245" width="20.140625" style="285" customWidth="1"/>
    <col min="10246" max="10246" width="17" style="285" customWidth="1"/>
    <col min="10247" max="10496" width="9.140625" style="285"/>
    <col min="10497" max="10497" width="3.7109375" style="285" customWidth="1"/>
    <col min="10498" max="10498" width="51.85546875" style="285" customWidth="1"/>
    <col min="10499" max="10499" width="21.42578125" style="285" customWidth="1"/>
    <col min="10500" max="10500" width="23" style="285" customWidth="1"/>
    <col min="10501" max="10501" width="20.140625" style="285" customWidth="1"/>
    <col min="10502" max="10502" width="17" style="285" customWidth="1"/>
    <col min="10503" max="10752" width="9.140625" style="285"/>
    <col min="10753" max="10753" width="3.7109375" style="285" customWidth="1"/>
    <col min="10754" max="10754" width="51.85546875" style="285" customWidth="1"/>
    <col min="10755" max="10755" width="21.42578125" style="285" customWidth="1"/>
    <col min="10756" max="10756" width="23" style="285" customWidth="1"/>
    <col min="10757" max="10757" width="20.140625" style="285" customWidth="1"/>
    <col min="10758" max="10758" width="17" style="285" customWidth="1"/>
    <col min="10759" max="11008" width="9.140625" style="285"/>
    <col min="11009" max="11009" width="3.7109375" style="285" customWidth="1"/>
    <col min="11010" max="11010" width="51.85546875" style="285" customWidth="1"/>
    <col min="11011" max="11011" width="21.42578125" style="285" customWidth="1"/>
    <col min="11012" max="11012" width="23" style="285" customWidth="1"/>
    <col min="11013" max="11013" width="20.140625" style="285" customWidth="1"/>
    <col min="11014" max="11014" width="17" style="285" customWidth="1"/>
    <col min="11015" max="11264" width="9.140625" style="285"/>
    <col min="11265" max="11265" width="3.7109375" style="285" customWidth="1"/>
    <col min="11266" max="11266" width="51.85546875" style="285" customWidth="1"/>
    <col min="11267" max="11267" width="21.42578125" style="285" customWidth="1"/>
    <col min="11268" max="11268" width="23" style="285" customWidth="1"/>
    <col min="11269" max="11269" width="20.140625" style="285" customWidth="1"/>
    <col min="11270" max="11270" width="17" style="285" customWidth="1"/>
    <col min="11271" max="11520" width="9.140625" style="285"/>
    <col min="11521" max="11521" width="3.7109375" style="285" customWidth="1"/>
    <col min="11522" max="11522" width="51.85546875" style="285" customWidth="1"/>
    <col min="11523" max="11523" width="21.42578125" style="285" customWidth="1"/>
    <col min="11524" max="11524" width="23" style="285" customWidth="1"/>
    <col min="11525" max="11525" width="20.140625" style="285" customWidth="1"/>
    <col min="11526" max="11526" width="17" style="285" customWidth="1"/>
    <col min="11527" max="11776" width="9.140625" style="285"/>
    <col min="11777" max="11777" width="3.7109375" style="285" customWidth="1"/>
    <col min="11778" max="11778" width="51.85546875" style="285" customWidth="1"/>
    <col min="11779" max="11779" width="21.42578125" style="285" customWidth="1"/>
    <col min="11780" max="11780" width="23" style="285" customWidth="1"/>
    <col min="11781" max="11781" width="20.140625" style="285" customWidth="1"/>
    <col min="11782" max="11782" width="17" style="285" customWidth="1"/>
    <col min="11783" max="12032" width="9.140625" style="285"/>
    <col min="12033" max="12033" width="3.7109375" style="285" customWidth="1"/>
    <col min="12034" max="12034" width="51.85546875" style="285" customWidth="1"/>
    <col min="12035" max="12035" width="21.42578125" style="285" customWidth="1"/>
    <col min="12036" max="12036" width="23" style="285" customWidth="1"/>
    <col min="12037" max="12037" width="20.140625" style="285" customWidth="1"/>
    <col min="12038" max="12038" width="17" style="285" customWidth="1"/>
    <col min="12039" max="12288" width="9.140625" style="285"/>
    <col min="12289" max="12289" width="3.7109375" style="285" customWidth="1"/>
    <col min="12290" max="12290" width="51.85546875" style="285" customWidth="1"/>
    <col min="12291" max="12291" width="21.42578125" style="285" customWidth="1"/>
    <col min="12292" max="12292" width="23" style="285" customWidth="1"/>
    <col min="12293" max="12293" width="20.140625" style="285" customWidth="1"/>
    <col min="12294" max="12294" width="17" style="285" customWidth="1"/>
    <col min="12295" max="12544" width="9.140625" style="285"/>
    <col min="12545" max="12545" width="3.7109375" style="285" customWidth="1"/>
    <col min="12546" max="12546" width="51.85546875" style="285" customWidth="1"/>
    <col min="12547" max="12547" width="21.42578125" style="285" customWidth="1"/>
    <col min="12548" max="12548" width="23" style="285" customWidth="1"/>
    <col min="12549" max="12549" width="20.140625" style="285" customWidth="1"/>
    <col min="12550" max="12550" width="17" style="285" customWidth="1"/>
    <col min="12551" max="12800" width="9.140625" style="285"/>
    <col min="12801" max="12801" width="3.7109375" style="285" customWidth="1"/>
    <col min="12802" max="12802" width="51.85546875" style="285" customWidth="1"/>
    <col min="12803" max="12803" width="21.42578125" style="285" customWidth="1"/>
    <col min="12804" max="12804" width="23" style="285" customWidth="1"/>
    <col min="12805" max="12805" width="20.140625" style="285" customWidth="1"/>
    <col min="12806" max="12806" width="17" style="285" customWidth="1"/>
    <col min="12807" max="13056" width="9.140625" style="285"/>
    <col min="13057" max="13057" width="3.7109375" style="285" customWidth="1"/>
    <col min="13058" max="13058" width="51.85546875" style="285" customWidth="1"/>
    <col min="13059" max="13059" width="21.42578125" style="285" customWidth="1"/>
    <col min="13060" max="13060" width="23" style="285" customWidth="1"/>
    <col min="13061" max="13061" width="20.140625" style="285" customWidth="1"/>
    <col min="13062" max="13062" width="17" style="285" customWidth="1"/>
    <col min="13063" max="13312" width="9.140625" style="285"/>
    <col min="13313" max="13313" width="3.7109375" style="285" customWidth="1"/>
    <col min="13314" max="13314" width="51.85546875" style="285" customWidth="1"/>
    <col min="13315" max="13315" width="21.42578125" style="285" customWidth="1"/>
    <col min="13316" max="13316" width="23" style="285" customWidth="1"/>
    <col min="13317" max="13317" width="20.140625" style="285" customWidth="1"/>
    <col min="13318" max="13318" width="17" style="285" customWidth="1"/>
    <col min="13319" max="13568" width="9.140625" style="285"/>
    <col min="13569" max="13569" width="3.7109375" style="285" customWidth="1"/>
    <col min="13570" max="13570" width="51.85546875" style="285" customWidth="1"/>
    <col min="13571" max="13571" width="21.42578125" style="285" customWidth="1"/>
    <col min="13572" max="13572" width="23" style="285" customWidth="1"/>
    <col min="13573" max="13573" width="20.140625" style="285" customWidth="1"/>
    <col min="13574" max="13574" width="17" style="285" customWidth="1"/>
    <col min="13575" max="13824" width="9.140625" style="285"/>
    <col min="13825" max="13825" width="3.7109375" style="285" customWidth="1"/>
    <col min="13826" max="13826" width="51.85546875" style="285" customWidth="1"/>
    <col min="13827" max="13827" width="21.42578125" style="285" customWidth="1"/>
    <col min="13828" max="13828" width="23" style="285" customWidth="1"/>
    <col min="13829" max="13829" width="20.140625" style="285" customWidth="1"/>
    <col min="13830" max="13830" width="17" style="285" customWidth="1"/>
    <col min="13831" max="14080" width="9.140625" style="285"/>
    <col min="14081" max="14081" width="3.7109375" style="285" customWidth="1"/>
    <col min="14082" max="14082" width="51.85546875" style="285" customWidth="1"/>
    <col min="14083" max="14083" width="21.42578125" style="285" customWidth="1"/>
    <col min="14084" max="14084" width="23" style="285" customWidth="1"/>
    <col min="14085" max="14085" width="20.140625" style="285" customWidth="1"/>
    <col min="14086" max="14086" width="17" style="285" customWidth="1"/>
    <col min="14087" max="14336" width="9.140625" style="285"/>
    <col min="14337" max="14337" width="3.7109375" style="285" customWidth="1"/>
    <col min="14338" max="14338" width="51.85546875" style="285" customWidth="1"/>
    <col min="14339" max="14339" width="21.42578125" style="285" customWidth="1"/>
    <col min="14340" max="14340" width="23" style="285" customWidth="1"/>
    <col min="14341" max="14341" width="20.140625" style="285" customWidth="1"/>
    <col min="14342" max="14342" width="17" style="285" customWidth="1"/>
    <col min="14343" max="14592" width="9.140625" style="285"/>
    <col min="14593" max="14593" width="3.7109375" style="285" customWidth="1"/>
    <col min="14594" max="14594" width="51.85546875" style="285" customWidth="1"/>
    <col min="14595" max="14595" width="21.42578125" style="285" customWidth="1"/>
    <col min="14596" max="14596" width="23" style="285" customWidth="1"/>
    <col min="14597" max="14597" width="20.140625" style="285" customWidth="1"/>
    <col min="14598" max="14598" width="17" style="285" customWidth="1"/>
    <col min="14599" max="14848" width="9.140625" style="285"/>
    <col min="14849" max="14849" width="3.7109375" style="285" customWidth="1"/>
    <col min="14850" max="14850" width="51.85546875" style="285" customWidth="1"/>
    <col min="14851" max="14851" width="21.42578125" style="285" customWidth="1"/>
    <col min="14852" max="14852" width="23" style="285" customWidth="1"/>
    <col min="14853" max="14853" width="20.140625" style="285" customWidth="1"/>
    <col min="14854" max="14854" width="17" style="285" customWidth="1"/>
    <col min="14855" max="15104" width="9.140625" style="285"/>
    <col min="15105" max="15105" width="3.7109375" style="285" customWidth="1"/>
    <col min="15106" max="15106" width="51.85546875" style="285" customWidth="1"/>
    <col min="15107" max="15107" width="21.42578125" style="285" customWidth="1"/>
    <col min="15108" max="15108" width="23" style="285" customWidth="1"/>
    <col min="15109" max="15109" width="20.140625" style="285" customWidth="1"/>
    <col min="15110" max="15110" width="17" style="285" customWidth="1"/>
    <col min="15111" max="15360" width="9.140625" style="285"/>
    <col min="15361" max="15361" width="3.7109375" style="285" customWidth="1"/>
    <col min="15362" max="15362" width="51.85546875" style="285" customWidth="1"/>
    <col min="15363" max="15363" width="21.42578125" style="285" customWidth="1"/>
    <col min="15364" max="15364" width="23" style="285" customWidth="1"/>
    <col min="15365" max="15365" width="20.140625" style="285" customWidth="1"/>
    <col min="15366" max="15366" width="17" style="285" customWidth="1"/>
    <col min="15367" max="15616" width="9.140625" style="285"/>
    <col min="15617" max="15617" width="3.7109375" style="285" customWidth="1"/>
    <col min="15618" max="15618" width="51.85546875" style="285" customWidth="1"/>
    <col min="15619" max="15619" width="21.42578125" style="285" customWidth="1"/>
    <col min="15620" max="15620" width="23" style="285" customWidth="1"/>
    <col min="15621" max="15621" width="20.140625" style="285" customWidth="1"/>
    <col min="15622" max="15622" width="17" style="285" customWidth="1"/>
    <col min="15623" max="15872" width="9.140625" style="285"/>
    <col min="15873" max="15873" width="3.7109375" style="285" customWidth="1"/>
    <col min="15874" max="15874" width="51.85546875" style="285" customWidth="1"/>
    <col min="15875" max="15875" width="21.42578125" style="285" customWidth="1"/>
    <col min="15876" max="15876" width="23" style="285" customWidth="1"/>
    <col min="15877" max="15877" width="20.140625" style="285" customWidth="1"/>
    <col min="15878" max="15878" width="17" style="285" customWidth="1"/>
    <col min="15879" max="16128" width="9.140625" style="285"/>
    <col min="16129" max="16129" width="3.7109375" style="285" customWidth="1"/>
    <col min="16130" max="16130" width="51.85546875" style="285" customWidth="1"/>
    <col min="16131" max="16131" width="21.42578125" style="285" customWidth="1"/>
    <col min="16132" max="16132" width="23" style="285" customWidth="1"/>
    <col min="16133" max="16133" width="20.140625" style="285" customWidth="1"/>
    <col min="16134" max="16134" width="17" style="285" customWidth="1"/>
    <col min="16135" max="16384" width="9.140625" style="285"/>
  </cols>
  <sheetData>
    <row r="1" spans="1:22" ht="19.5" customHeight="1">
      <c r="A1" s="775" t="s">
        <v>800</v>
      </c>
      <c r="B1" s="775"/>
      <c r="C1" s="775"/>
      <c r="D1" s="775"/>
      <c r="E1" s="775"/>
      <c r="F1" s="775"/>
    </row>
    <row r="2" spans="1:22" ht="45" customHeight="1" thickBot="1">
      <c r="A2" s="776" t="s">
        <v>801</v>
      </c>
      <c r="B2" s="776"/>
      <c r="C2" s="776"/>
      <c r="D2" s="776"/>
      <c r="E2" s="776"/>
      <c r="F2" s="77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2" ht="26.25" customHeight="1" thickTop="1">
      <c r="A3" s="777" t="s">
        <v>56</v>
      </c>
      <c r="B3" s="779" t="s">
        <v>88</v>
      </c>
      <c r="C3" s="781" t="s">
        <v>991</v>
      </c>
      <c r="D3" s="781" t="s">
        <v>1927</v>
      </c>
      <c r="E3" s="783" t="s">
        <v>142</v>
      </c>
      <c r="F3" s="784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84.75" customHeight="1">
      <c r="A4" s="778"/>
      <c r="B4" s="780"/>
      <c r="C4" s="782"/>
      <c r="D4" s="782"/>
      <c r="E4" s="287" t="s">
        <v>1928</v>
      </c>
      <c r="F4" s="288" t="s">
        <v>1929</v>
      </c>
    </row>
    <row r="5" spans="1:22" ht="27.75" customHeight="1">
      <c r="A5" s="289">
        <v>1</v>
      </c>
      <c r="B5" s="290" t="s">
        <v>802</v>
      </c>
      <c r="C5" s="291">
        <v>2002</v>
      </c>
      <c r="D5" s="291">
        <v>2634</v>
      </c>
      <c r="E5" s="291">
        <f>SUM(D5-C5)</f>
        <v>632</v>
      </c>
      <c r="F5" s="292">
        <f t="shared" ref="F5:F26" si="0">E5/C5</f>
        <v>0.31568431568431571</v>
      </c>
    </row>
    <row r="6" spans="1:22" ht="27.75" customHeight="1">
      <c r="A6" s="289">
        <v>2</v>
      </c>
      <c r="B6" s="290" t="s">
        <v>148</v>
      </c>
      <c r="C6" s="291">
        <v>88</v>
      </c>
      <c r="D6" s="291">
        <v>129</v>
      </c>
      <c r="E6" s="291">
        <f t="shared" ref="E6:E26" si="1">D6-C6</f>
        <v>41</v>
      </c>
      <c r="F6" s="292">
        <f t="shared" si="0"/>
        <v>0.46590909090909088</v>
      </c>
    </row>
    <row r="7" spans="1:22" ht="27.75" customHeight="1">
      <c r="A7" s="289">
        <v>3</v>
      </c>
      <c r="B7" s="290" t="s">
        <v>72</v>
      </c>
      <c r="C7" s="291">
        <v>11083</v>
      </c>
      <c r="D7" s="291">
        <v>13807</v>
      </c>
      <c r="E7" s="291">
        <f t="shared" si="1"/>
        <v>2724</v>
      </c>
      <c r="F7" s="292">
        <f t="shared" si="0"/>
        <v>0.245781828024903</v>
      </c>
    </row>
    <row r="8" spans="1:22" ht="58.5" customHeight="1">
      <c r="A8" s="289">
        <v>4</v>
      </c>
      <c r="B8" s="293" t="s">
        <v>803</v>
      </c>
      <c r="C8" s="291">
        <v>165</v>
      </c>
      <c r="D8" s="291">
        <v>109</v>
      </c>
      <c r="E8" s="291">
        <f t="shared" si="1"/>
        <v>-56</v>
      </c>
      <c r="F8" s="292">
        <f t="shared" si="0"/>
        <v>-0.33939393939393941</v>
      </c>
    </row>
    <row r="9" spans="1:22" ht="55.5" customHeight="1">
      <c r="A9" s="289">
        <v>5</v>
      </c>
      <c r="B9" s="293" t="s">
        <v>804</v>
      </c>
      <c r="C9" s="291">
        <v>889</v>
      </c>
      <c r="D9" s="291">
        <v>1030</v>
      </c>
      <c r="E9" s="291">
        <f t="shared" si="1"/>
        <v>141</v>
      </c>
      <c r="F9" s="292">
        <f t="shared" si="0"/>
        <v>0.15860517435320584</v>
      </c>
    </row>
    <row r="10" spans="1:22" ht="27" customHeight="1">
      <c r="A10" s="289">
        <v>6</v>
      </c>
      <c r="B10" s="290" t="s">
        <v>73</v>
      </c>
      <c r="C10" s="291">
        <v>17284</v>
      </c>
      <c r="D10" s="291">
        <v>21885</v>
      </c>
      <c r="E10" s="291">
        <f t="shared" si="1"/>
        <v>4601</v>
      </c>
      <c r="F10" s="292">
        <f t="shared" si="0"/>
        <v>0.26619995371441796</v>
      </c>
    </row>
    <row r="11" spans="1:22" ht="36" customHeight="1">
      <c r="A11" s="289">
        <v>7</v>
      </c>
      <c r="B11" s="293" t="s">
        <v>805</v>
      </c>
      <c r="C11" s="291">
        <v>17729</v>
      </c>
      <c r="D11" s="291">
        <v>21935</v>
      </c>
      <c r="E11" s="291">
        <f t="shared" si="1"/>
        <v>4206</v>
      </c>
      <c r="F11" s="292">
        <f t="shared" si="0"/>
        <v>0.23723842292289468</v>
      </c>
    </row>
    <row r="12" spans="1:22" ht="30">
      <c r="A12" s="289">
        <v>8</v>
      </c>
      <c r="B12" s="293" t="s">
        <v>806</v>
      </c>
      <c r="C12" s="291">
        <v>5745</v>
      </c>
      <c r="D12" s="291">
        <v>7252</v>
      </c>
      <c r="E12" s="291">
        <f t="shared" si="1"/>
        <v>1507</v>
      </c>
      <c r="F12" s="292">
        <f t="shared" si="0"/>
        <v>0.26231505657093124</v>
      </c>
    </row>
    <row r="13" spans="1:22" ht="27.75" customHeight="1">
      <c r="A13" s="289">
        <v>9</v>
      </c>
      <c r="B13" s="293" t="s">
        <v>149</v>
      </c>
      <c r="C13" s="291">
        <v>5262</v>
      </c>
      <c r="D13" s="291">
        <v>5510</v>
      </c>
      <c r="E13" s="291">
        <f t="shared" si="1"/>
        <v>248</v>
      </c>
      <c r="F13" s="292">
        <f t="shared" si="0"/>
        <v>4.7130368681109841E-2</v>
      </c>
    </row>
    <row r="14" spans="1:22" ht="27.75" customHeight="1">
      <c r="A14" s="289">
        <v>10</v>
      </c>
      <c r="B14" s="293" t="s">
        <v>150</v>
      </c>
      <c r="C14" s="291">
        <v>2573</v>
      </c>
      <c r="D14" s="291">
        <v>3231</v>
      </c>
      <c r="E14" s="291">
        <f t="shared" si="1"/>
        <v>658</v>
      </c>
      <c r="F14" s="292">
        <f t="shared" si="0"/>
        <v>0.25573260785075785</v>
      </c>
    </row>
    <row r="15" spans="1:22" ht="27.75" customHeight="1">
      <c r="A15" s="289">
        <v>11</v>
      </c>
      <c r="B15" s="293" t="s">
        <v>807</v>
      </c>
      <c r="C15" s="291">
        <v>1388</v>
      </c>
      <c r="D15" s="291">
        <v>2133</v>
      </c>
      <c r="E15" s="291">
        <f t="shared" si="1"/>
        <v>745</v>
      </c>
      <c r="F15" s="292">
        <f t="shared" si="0"/>
        <v>0.53674351585014413</v>
      </c>
    </row>
    <row r="16" spans="1:22" ht="32.25" customHeight="1">
      <c r="A16" s="289">
        <v>12</v>
      </c>
      <c r="B16" s="293" t="s">
        <v>151</v>
      </c>
      <c r="C16" s="291">
        <v>1093</v>
      </c>
      <c r="D16" s="291">
        <v>1392</v>
      </c>
      <c r="E16" s="291">
        <f t="shared" si="1"/>
        <v>299</v>
      </c>
      <c r="F16" s="292">
        <f t="shared" si="0"/>
        <v>0.27355901189387011</v>
      </c>
    </row>
    <row r="17" spans="1:6" ht="27.75" customHeight="1">
      <c r="A17" s="289">
        <v>13</v>
      </c>
      <c r="B17" s="293" t="s">
        <v>808</v>
      </c>
      <c r="C17" s="291">
        <v>4799</v>
      </c>
      <c r="D17" s="291">
        <v>5570</v>
      </c>
      <c r="E17" s="291">
        <f t="shared" si="1"/>
        <v>771</v>
      </c>
      <c r="F17" s="292">
        <f t="shared" si="0"/>
        <v>0.16065847051469057</v>
      </c>
    </row>
    <row r="18" spans="1:6" ht="30">
      <c r="A18" s="289">
        <v>14</v>
      </c>
      <c r="B18" s="293" t="s">
        <v>809</v>
      </c>
      <c r="C18" s="291">
        <v>15316</v>
      </c>
      <c r="D18" s="291">
        <v>23712</v>
      </c>
      <c r="E18" s="291">
        <f t="shared" si="1"/>
        <v>8396</v>
      </c>
      <c r="F18" s="292">
        <f t="shared" si="0"/>
        <v>0.54818490467484982</v>
      </c>
    </row>
    <row r="19" spans="1:6" ht="33" customHeight="1">
      <c r="A19" s="289">
        <v>15</v>
      </c>
      <c r="B19" s="294" t="s">
        <v>810</v>
      </c>
      <c r="C19" s="291">
        <v>7399</v>
      </c>
      <c r="D19" s="291">
        <v>7220</v>
      </c>
      <c r="E19" s="291">
        <f t="shared" si="1"/>
        <v>-179</v>
      </c>
      <c r="F19" s="292">
        <f t="shared" si="0"/>
        <v>-2.4192458440329773E-2</v>
      </c>
    </row>
    <row r="20" spans="1:6" ht="27" customHeight="1">
      <c r="A20" s="289">
        <v>16</v>
      </c>
      <c r="B20" s="290" t="s">
        <v>74</v>
      </c>
      <c r="C20" s="291">
        <v>2470</v>
      </c>
      <c r="D20" s="291">
        <v>2523</v>
      </c>
      <c r="E20" s="291">
        <f t="shared" si="1"/>
        <v>53</v>
      </c>
      <c r="F20" s="292">
        <f t="shared" si="0"/>
        <v>2.1457489878542509E-2</v>
      </c>
    </row>
    <row r="21" spans="1:6" ht="27.75" customHeight="1">
      <c r="A21" s="289">
        <v>17</v>
      </c>
      <c r="B21" s="294" t="s">
        <v>153</v>
      </c>
      <c r="C21" s="291">
        <v>3112</v>
      </c>
      <c r="D21" s="291">
        <v>3340</v>
      </c>
      <c r="E21" s="291">
        <f t="shared" si="1"/>
        <v>228</v>
      </c>
      <c r="F21" s="292">
        <f t="shared" si="0"/>
        <v>7.3264781491002573E-2</v>
      </c>
    </row>
    <row r="22" spans="1:6" ht="27.75" customHeight="1">
      <c r="A22" s="289">
        <v>18</v>
      </c>
      <c r="B22" s="294" t="s">
        <v>811</v>
      </c>
      <c r="C22" s="291">
        <v>828</v>
      </c>
      <c r="D22" s="291">
        <v>881</v>
      </c>
      <c r="E22" s="291">
        <f t="shared" si="1"/>
        <v>53</v>
      </c>
      <c r="F22" s="292">
        <f t="shared" si="0"/>
        <v>6.4009661835748799E-2</v>
      </c>
    </row>
    <row r="23" spans="1:6" ht="27.75" customHeight="1">
      <c r="A23" s="289">
        <v>19</v>
      </c>
      <c r="B23" s="294" t="s">
        <v>154</v>
      </c>
      <c r="C23" s="291">
        <v>3941</v>
      </c>
      <c r="D23" s="291">
        <v>4093</v>
      </c>
      <c r="E23" s="291">
        <f t="shared" si="1"/>
        <v>152</v>
      </c>
      <c r="F23" s="292">
        <f t="shared" si="0"/>
        <v>3.85688911443796E-2</v>
      </c>
    </row>
    <row r="24" spans="1:6" ht="51.75" customHeight="1">
      <c r="A24" s="289">
        <v>20</v>
      </c>
      <c r="B24" s="294" t="s">
        <v>155</v>
      </c>
      <c r="C24" s="291">
        <v>77</v>
      </c>
      <c r="D24" s="291">
        <v>119</v>
      </c>
      <c r="E24" s="291">
        <f t="shared" si="1"/>
        <v>42</v>
      </c>
      <c r="F24" s="292">
        <f t="shared" si="0"/>
        <v>0.54545454545454541</v>
      </c>
    </row>
    <row r="25" spans="1:6" ht="27.75" customHeight="1">
      <c r="A25" s="289">
        <v>21</v>
      </c>
      <c r="B25" s="293" t="s">
        <v>76</v>
      </c>
      <c r="C25" s="291">
        <v>9</v>
      </c>
      <c r="D25" s="291">
        <v>4</v>
      </c>
      <c r="E25" s="291">
        <f t="shared" si="1"/>
        <v>-5</v>
      </c>
      <c r="F25" s="292">
        <f t="shared" si="0"/>
        <v>-0.55555555555555558</v>
      </c>
    </row>
    <row r="26" spans="1:6" ht="30" customHeight="1" thickBot="1">
      <c r="A26" s="295">
        <v>23</v>
      </c>
      <c r="B26" s="296" t="s">
        <v>77</v>
      </c>
      <c r="C26" s="297">
        <f>SUM(C5:C25)</f>
        <v>103252</v>
      </c>
      <c r="D26" s="297">
        <f>SUM(D5:D25)</f>
        <v>128509</v>
      </c>
      <c r="E26" s="298">
        <f t="shared" si="1"/>
        <v>25257</v>
      </c>
      <c r="F26" s="299">
        <f t="shared" si="0"/>
        <v>0.24461511641420988</v>
      </c>
    </row>
    <row r="27" spans="1:6" ht="13.5" thickTop="1">
      <c r="D27" s="301"/>
      <c r="E27" s="301"/>
      <c r="F27" s="302"/>
    </row>
    <row r="28" spans="1:6">
      <c r="D28" s="303"/>
      <c r="E28" s="303"/>
      <c r="F28" s="302"/>
    </row>
    <row r="29" spans="1:6">
      <c r="D29" s="303"/>
      <c r="E29" s="303"/>
      <c r="F29" s="302"/>
    </row>
    <row r="30" spans="1:6">
      <c r="D30" s="301"/>
      <c r="E30" s="301"/>
      <c r="F30" s="302"/>
    </row>
    <row r="31" spans="1:6">
      <c r="D31" s="301"/>
      <c r="E31" s="301"/>
      <c r="F31" s="302"/>
    </row>
    <row r="32" spans="1:6">
      <c r="D32" s="301"/>
      <c r="E32" s="301"/>
      <c r="F32" s="302"/>
    </row>
    <row r="33" spans="4:6">
      <c r="D33" s="301"/>
      <c r="E33" s="301"/>
      <c r="F33" s="302"/>
    </row>
    <row r="34" spans="4:6">
      <c r="D34" s="301"/>
      <c r="E34" s="301"/>
      <c r="F34" s="302"/>
    </row>
    <row r="35" spans="4:6">
      <c r="D35" s="301"/>
      <c r="E35" s="301"/>
      <c r="F35" s="302"/>
    </row>
    <row r="36" spans="4:6">
      <c r="D36" s="301"/>
      <c r="E36" s="301"/>
      <c r="F36" s="302"/>
    </row>
    <row r="37" spans="4:6">
      <c r="D37" s="301"/>
      <c r="E37" s="301"/>
      <c r="F37" s="302"/>
    </row>
    <row r="38" spans="4:6">
      <c r="D38" s="303"/>
      <c r="E38" s="303"/>
      <c r="F38" s="302"/>
    </row>
    <row r="39" spans="4:6">
      <c r="D39" s="303"/>
      <c r="E39" s="303"/>
      <c r="F39" s="302"/>
    </row>
    <row r="40" spans="4:6">
      <c r="D40" s="301"/>
      <c r="E40" s="301"/>
      <c r="F40" s="302"/>
    </row>
    <row r="41" spans="4:6">
      <c r="D41" s="301"/>
      <c r="E41" s="301"/>
      <c r="F41" s="302"/>
    </row>
    <row r="42" spans="4:6">
      <c r="D42" s="301"/>
      <c r="E42" s="301"/>
      <c r="F42" s="302"/>
    </row>
    <row r="43" spans="4:6">
      <c r="D43" s="301"/>
      <c r="E43" s="301"/>
      <c r="F43" s="302"/>
    </row>
    <row r="44" spans="4:6">
      <c r="D44" s="303"/>
      <c r="E44" s="303"/>
      <c r="F44" s="302"/>
    </row>
    <row r="45" spans="4:6">
      <c r="D45" s="303"/>
      <c r="E45" s="303"/>
      <c r="F45" s="302"/>
    </row>
    <row r="46" spans="4:6">
      <c r="D46" s="301"/>
      <c r="E46" s="301"/>
      <c r="F46" s="302"/>
    </row>
    <row r="47" spans="4:6">
      <c r="D47" s="301"/>
      <c r="E47" s="301"/>
      <c r="F47" s="302"/>
    </row>
    <row r="48" spans="4:6">
      <c r="D48" s="301"/>
      <c r="E48" s="301"/>
      <c r="F48" s="302"/>
    </row>
    <row r="49" spans="4:6">
      <c r="D49" s="301"/>
      <c r="E49" s="301"/>
      <c r="F49" s="302"/>
    </row>
    <row r="50" spans="4:6">
      <c r="D50" s="301"/>
      <c r="E50" s="301"/>
      <c r="F50" s="302"/>
    </row>
    <row r="51" spans="4:6">
      <c r="D51" s="301"/>
      <c r="E51" s="301"/>
      <c r="F51" s="302"/>
    </row>
    <row r="52" spans="4:6">
      <c r="D52" s="301"/>
      <c r="E52" s="301"/>
      <c r="F52" s="302"/>
    </row>
    <row r="53" spans="4:6">
      <c r="D53" s="301"/>
      <c r="E53" s="301"/>
      <c r="F53" s="302"/>
    </row>
    <row r="54" spans="4:6">
      <c r="D54" s="301"/>
      <c r="E54" s="301"/>
      <c r="F54" s="302"/>
    </row>
    <row r="55" spans="4:6">
      <c r="D55" s="301"/>
      <c r="E55" s="301"/>
      <c r="F55" s="302"/>
    </row>
    <row r="56" spans="4:6">
      <c r="D56" s="301"/>
      <c r="E56" s="301"/>
      <c r="F56" s="302"/>
    </row>
    <row r="57" spans="4:6">
      <c r="D57" s="301"/>
      <c r="E57" s="301"/>
      <c r="F57" s="302"/>
    </row>
    <row r="58" spans="4:6">
      <c r="D58" s="301"/>
      <c r="E58" s="301"/>
      <c r="F58" s="302"/>
    </row>
    <row r="59" spans="4:6">
      <c r="D59" s="301"/>
      <c r="E59" s="301"/>
      <c r="F59" s="302"/>
    </row>
    <row r="60" spans="4:6">
      <c r="D60" s="301"/>
      <c r="E60" s="301"/>
      <c r="F60" s="302"/>
    </row>
    <row r="61" spans="4:6">
      <c r="D61" s="301"/>
      <c r="E61" s="301"/>
      <c r="F61" s="302"/>
    </row>
    <row r="62" spans="4:6">
      <c r="D62" s="301"/>
      <c r="E62" s="301"/>
      <c r="F62" s="302"/>
    </row>
    <row r="63" spans="4:6">
      <c r="D63" s="303"/>
      <c r="E63" s="303"/>
      <c r="F63" s="302"/>
    </row>
    <row r="64" spans="4:6">
      <c r="D64" s="303"/>
      <c r="E64" s="303"/>
      <c r="F64" s="302"/>
    </row>
    <row r="65" spans="4:6">
      <c r="D65" s="303"/>
      <c r="E65" s="303"/>
      <c r="F65" s="302"/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 verticalCentered="1"/>
  <pageMargins left="0.78740157480314965" right="0.39370078740157483" top="0.59055118110236227" bottom="0.59055118110236227" header="0" footer="0"/>
  <pageSetup paperSize="9" scale="72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view="pageBreakPreview" topLeftCell="A73" zoomScale="60" zoomScaleNormal="100" workbookViewId="0">
      <selection activeCell="P11" sqref="P11"/>
    </sheetView>
  </sheetViews>
  <sheetFormatPr defaultRowHeight="12.75"/>
  <cols>
    <col min="1" max="1" width="9" style="272" bestFit="1" customWidth="1"/>
    <col min="2" max="2" width="35.140625" style="272" customWidth="1"/>
    <col min="3" max="3" width="22.28515625" style="272" customWidth="1"/>
    <col min="4" max="6" width="15.42578125" style="272" customWidth="1"/>
    <col min="7" max="16384" width="9.140625" style="272"/>
  </cols>
  <sheetData>
    <row r="1" spans="1:11" ht="15.75">
      <c r="A1" s="785" t="s">
        <v>812</v>
      </c>
      <c r="B1" s="786"/>
      <c r="C1" s="786"/>
      <c r="D1" s="786"/>
      <c r="E1" s="786"/>
      <c r="F1" s="786"/>
    </row>
    <row r="2" spans="1:11" ht="64.5" customHeight="1" thickBot="1">
      <c r="A2" s="787" t="s">
        <v>1969</v>
      </c>
      <c r="B2" s="788"/>
      <c r="C2" s="788"/>
      <c r="D2" s="788"/>
      <c r="E2" s="788"/>
      <c r="F2" s="788"/>
    </row>
    <row r="3" spans="1:11" ht="60.75" customHeight="1" thickTop="1">
      <c r="A3" s="789" t="s">
        <v>813</v>
      </c>
      <c r="B3" s="791" t="s">
        <v>88</v>
      </c>
      <c r="C3" s="793" t="s">
        <v>814</v>
      </c>
      <c r="D3" s="793"/>
      <c r="E3" s="783" t="s">
        <v>142</v>
      </c>
      <c r="F3" s="784"/>
    </row>
    <row r="4" spans="1:11" ht="63.75">
      <c r="A4" s="790"/>
      <c r="B4" s="792"/>
      <c r="C4" s="273" t="s">
        <v>1017</v>
      </c>
      <c r="D4" s="273" t="s">
        <v>1948</v>
      </c>
      <c r="E4" s="273" t="s">
        <v>1949</v>
      </c>
      <c r="F4" s="274" t="s">
        <v>1950</v>
      </c>
    </row>
    <row r="5" spans="1:11" s="280" customFormat="1" ht="31.5" customHeight="1">
      <c r="A5" s="275" t="s">
        <v>349</v>
      </c>
      <c r="B5" s="276" t="s">
        <v>815</v>
      </c>
      <c r="C5" s="277">
        <v>103252</v>
      </c>
      <c r="D5" s="277">
        <v>128509</v>
      </c>
      <c r="E5" s="278">
        <f>D5-C5</f>
        <v>25257</v>
      </c>
      <c r="F5" s="279">
        <f>SUM(E5/C5)</f>
        <v>0.24461511641420988</v>
      </c>
    </row>
    <row r="6" spans="1:11" ht="15">
      <c r="A6" s="107" t="s">
        <v>361</v>
      </c>
      <c r="B6" s="89" t="s">
        <v>362</v>
      </c>
      <c r="C6" s="89">
        <v>5284</v>
      </c>
      <c r="D6" s="9">
        <v>5077</v>
      </c>
      <c r="E6" s="281">
        <f t="shared" ref="E6:E37" si="0">D6-C6</f>
        <v>-207</v>
      </c>
      <c r="F6" s="282">
        <f t="shared" ref="F6:F37" si="1">SUM(E6/C6)</f>
        <v>-3.9174867524602572E-2</v>
      </c>
      <c r="J6" s="280"/>
      <c r="K6" s="280"/>
    </row>
    <row r="7" spans="1:11" ht="15">
      <c r="A7" s="107" t="s">
        <v>373</v>
      </c>
      <c r="B7" s="89" t="s">
        <v>374</v>
      </c>
      <c r="C7" s="89">
        <v>3346</v>
      </c>
      <c r="D7" s="9">
        <v>4891</v>
      </c>
      <c r="E7" s="281">
        <f t="shared" si="0"/>
        <v>1545</v>
      </c>
      <c r="F7" s="282">
        <f t="shared" si="1"/>
        <v>0.46174536760310819</v>
      </c>
      <c r="J7" s="280"/>
      <c r="K7" s="280"/>
    </row>
    <row r="8" spans="1:11" ht="15">
      <c r="A8" s="107" t="s">
        <v>417</v>
      </c>
      <c r="B8" s="89" t="s">
        <v>418</v>
      </c>
      <c r="C8" s="89">
        <v>3015</v>
      </c>
      <c r="D8" s="9">
        <v>4729</v>
      </c>
      <c r="E8" s="281">
        <f t="shared" si="0"/>
        <v>1714</v>
      </c>
      <c r="F8" s="282">
        <f t="shared" si="1"/>
        <v>0.56849087893864014</v>
      </c>
      <c r="J8" s="280"/>
      <c r="K8" s="280"/>
    </row>
    <row r="9" spans="1:11" ht="15">
      <c r="A9" s="107" t="s">
        <v>353</v>
      </c>
      <c r="B9" s="89" t="s">
        <v>354</v>
      </c>
      <c r="C9" s="89">
        <v>4932</v>
      </c>
      <c r="D9" s="9">
        <v>4474</v>
      </c>
      <c r="E9" s="281">
        <f t="shared" si="0"/>
        <v>-458</v>
      </c>
      <c r="F9" s="282">
        <f t="shared" si="1"/>
        <v>-9.2862935928629362E-2</v>
      </c>
    </row>
    <row r="10" spans="1:11" ht="15">
      <c r="A10" s="107" t="s">
        <v>395</v>
      </c>
      <c r="B10" s="89" t="s">
        <v>396</v>
      </c>
      <c r="C10" s="89">
        <v>1408</v>
      </c>
      <c r="D10" s="9">
        <v>3450</v>
      </c>
      <c r="E10" s="281">
        <f t="shared" si="0"/>
        <v>2042</v>
      </c>
      <c r="F10" s="282">
        <f t="shared" si="1"/>
        <v>1.4502840909090908</v>
      </c>
    </row>
    <row r="11" spans="1:11" ht="45">
      <c r="A11" s="107" t="s">
        <v>493</v>
      </c>
      <c r="B11" s="89" t="s">
        <v>494</v>
      </c>
      <c r="C11" s="89">
        <v>1725</v>
      </c>
      <c r="D11" s="9">
        <v>3237</v>
      </c>
      <c r="E11" s="281">
        <f t="shared" si="0"/>
        <v>1512</v>
      </c>
      <c r="F11" s="282">
        <f t="shared" si="1"/>
        <v>0.87652173913043474</v>
      </c>
    </row>
    <row r="12" spans="1:11" ht="15">
      <c r="A12" s="107" t="s">
        <v>355</v>
      </c>
      <c r="B12" s="89" t="s">
        <v>356</v>
      </c>
      <c r="C12" s="89">
        <v>1518</v>
      </c>
      <c r="D12" s="9">
        <v>2960</v>
      </c>
      <c r="E12" s="281">
        <f t="shared" si="0"/>
        <v>1442</v>
      </c>
      <c r="F12" s="282">
        <f t="shared" si="1"/>
        <v>0.94993412384716736</v>
      </c>
    </row>
    <row r="13" spans="1:11" ht="15">
      <c r="A13" s="107" t="s">
        <v>628</v>
      </c>
      <c r="B13" s="89" t="s">
        <v>629</v>
      </c>
      <c r="C13" s="89">
        <v>4009</v>
      </c>
      <c r="D13" s="9">
        <v>2326</v>
      </c>
      <c r="E13" s="281">
        <f t="shared" si="0"/>
        <v>-1683</v>
      </c>
      <c r="F13" s="282">
        <f t="shared" si="1"/>
        <v>-0.41980543776502871</v>
      </c>
    </row>
    <row r="14" spans="1:11" ht="15">
      <c r="A14" s="107" t="s">
        <v>367</v>
      </c>
      <c r="B14" s="89" t="s">
        <v>368</v>
      </c>
      <c r="C14" s="89">
        <v>1719</v>
      </c>
      <c r="D14" s="9">
        <v>2281</v>
      </c>
      <c r="E14" s="281">
        <f t="shared" si="0"/>
        <v>562</v>
      </c>
      <c r="F14" s="282">
        <f t="shared" si="1"/>
        <v>0.32693426410703896</v>
      </c>
    </row>
    <row r="15" spans="1:11" ht="30">
      <c r="A15" s="107" t="s">
        <v>389</v>
      </c>
      <c r="B15" s="89" t="s">
        <v>390</v>
      </c>
      <c r="C15" s="89">
        <v>2234</v>
      </c>
      <c r="D15" s="9">
        <v>2162</v>
      </c>
      <c r="E15" s="281">
        <f t="shared" si="0"/>
        <v>-72</v>
      </c>
      <c r="F15" s="282">
        <f t="shared" si="1"/>
        <v>-3.222918531781558E-2</v>
      </c>
    </row>
    <row r="16" spans="1:11" ht="15">
      <c r="A16" s="107" t="s">
        <v>377</v>
      </c>
      <c r="B16" s="89" t="s">
        <v>378</v>
      </c>
      <c r="C16" s="89">
        <v>1706</v>
      </c>
      <c r="D16" s="9">
        <v>1959</v>
      </c>
      <c r="E16" s="281">
        <f t="shared" si="0"/>
        <v>253</v>
      </c>
      <c r="F16" s="282">
        <f t="shared" si="1"/>
        <v>0.14830011723329425</v>
      </c>
    </row>
    <row r="17" spans="1:6" ht="15">
      <c r="A17" s="107" t="s">
        <v>555</v>
      </c>
      <c r="B17" s="89" t="s">
        <v>556</v>
      </c>
      <c r="C17" s="89">
        <v>1920</v>
      </c>
      <c r="D17" s="9">
        <v>1946</v>
      </c>
      <c r="E17" s="281">
        <f t="shared" si="0"/>
        <v>26</v>
      </c>
      <c r="F17" s="282">
        <f t="shared" si="1"/>
        <v>1.3541666666666667E-2</v>
      </c>
    </row>
    <row r="18" spans="1:6" ht="15">
      <c r="A18" s="107" t="s">
        <v>363</v>
      </c>
      <c r="B18" s="89" t="s">
        <v>364</v>
      </c>
      <c r="C18" s="89">
        <v>2236</v>
      </c>
      <c r="D18" s="9">
        <v>1794</v>
      </c>
      <c r="E18" s="281">
        <f t="shared" si="0"/>
        <v>-442</v>
      </c>
      <c r="F18" s="282">
        <f t="shared" si="1"/>
        <v>-0.19767441860465115</v>
      </c>
    </row>
    <row r="19" spans="1:6" ht="15">
      <c r="A19" s="107" t="s">
        <v>443</v>
      </c>
      <c r="B19" s="89" t="s">
        <v>444</v>
      </c>
      <c r="C19" s="89">
        <v>1297</v>
      </c>
      <c r="D19" s="9">
        <v>1768</v>
      </c>
      <c r="E19" s="281">
        <f t="shared" si="0"/>
        <v>471</v>
      </c>
      <c r="F19" s="282">
        <f t="shared" si="1"/>
        <v>0.36314572089437164</v>
      </c>
    </row>
    <row r="20" spans="1:6" ht="15">
      <c r="A20" s="107" t="s">
        <v>359</v>
      </c>
      <c r="B20" s="89" t="s">
        <v>360</v>
      </c>
      <c r="C20" s="89">
        <v>1514</v>
      </c>
      <c r="D20" s="9">
        <v>1692</v>
      </c>
      <c r="E20" s="281">
        <f t="shared" si="0"/>
        <v>178</v>
      </c>
      <c r="F20" s="282">
        <f t="shared" si="1"/>
        <v>0.11756935270805813</v>
      </c>
    </row>
    <row r="21" spans="1:6" ht="15">
      <c r="A21" s="107" t="s">
        <v>447</v>
      </c>
      <c r="B21" s="89" t="s">
        <v>448</v>
      </c>
      <c r="C21" s="89">
        <v>743</v>
      </c>
      <c r="D21" s="9">
        <v>1566</v>
      </c>
      <c r="E21" s="281">
        <f t="shared" si="0"/>
        <v>823</v>
      </c>
      <c r="F21" s="282">
        <f t="shared" si="1"/>
        <v>1.1076716016150741</v>
      </c>
    </row>
    <row r="22" spans="1:6" ht="15">
      <c r="A22" s="107" t="s">
        <v>427</v>
      </c>
      <c r="B22" s="89" t="s">
        <v>428</v>
      </c>
      <c r="C22" s="89">
        <v>997</v>
      </c>
      <c r="D22" s="9">
        <v>1562</v>
      </c>
      <c r="E22" s="281">
        <f t="shared" si="0"/>
        <v>565</v>
      </c>
      <c r="F22" s="282">
        <f t="shared" si="1"/>
        <v>0.56670010030090268</v>
      </c>
    </row>
    <row r="23" spans="1:6" ht="15">
      <c r="A23" s="107" t="s">
        <v>816</v>
      </c>
      <c r="B23" s="89" t="s">
        <v>817</v>
      </c>
      <c r="C23" s="89">
        <v>988</v>
      </c>
      <c r="D23" s="9">
        <v>1288</v>
      </c>
      <c r="E23" s="281">
        <f t="shared" si="0"/>
        <v>300</v>
      </c>
      <c r="F23" s="282">
        <f t="shared" si="1"/>
        <v>0.30364372469635625</v>
      </c>
    </row>
    <row r="24" spans="1:6" ht="15">
      <c r="A24" s="107" t="s">
        <v>681</v>
      </c>
      <c r="B24" s="89" t="s">
        <v>682</v>
      </c>
      <c r="C24" s="89">
        <v>1478</v>
      </c>
      <c r="D24" s="9">
        <v>1279</v>
      </c>
      <c r="E24" s="281">
        <f t="shared" si="0"/>
        <v>-199</v>
      </c>
      <c r="F24" s="282">
        <f t="shared" si="1"/>
        <v>-0.13464140730717186</v>
      </c>
    </row>
    <row r="25" spans="1:6" ht="15">
      <c r="A25" s="107" t="s">
        <v>431</v>
      </c>
      <c r="B25" s="89" t="s">
        <v>432</v>
      </c>
      <c r="C25" s="89">
        <v>783</v>
      </c>
      <c r="D25" s="9">
        <v>1268</v>
      </c>
      <c r="E25" s="281">
        <f t="shared" si="0"/>
        <v>485</v>
      </c>
      <c r="F25" s="282">
        <f t="shared" si="1"/>
        <v>0.61941251596424007</v>
      </c>
    </row>
    <row r="26" spans="1:6" ht="30">
      <c r="A26" s="107" t="s">
        <v>1951</v>
      </c>
      <c r="B26" s="89" t="s">
        <v>820</v>
      </c>
      <c r="C26" s="89">
        <v>872</v>
      </c>
      <c r="D26" s="9">
        <v>1161</v>
      </c>
      <c r="E26" s="281">
        <f t="shared" si="0"/>
        <v>289</v>
      </c>
      <c r="F26" s="282">
        <f t="shared" si="1"/>
        <v>0.33142201834862384</v>
      </c>
    </row>
    <row r="27" spans="1:6" ht="15">
      <c r="A27" s="107" t="s">
        <v>536</v>
      </c>
      <c r="B27" s="89" t="s">
        <v>537</v>
      </c>
      <c r="C27" s="89">
        <v>505</v>
      </c>
      <c r="D27" s="9">
        <v>1145</v>
      </c>
      <c r="E27" s="281">
        <f t="shared" si="0"/>
        <v>640</v>
      </c>
      <c r="F27" s="282">
        <f t="shared" si="1"/>
        <v>1.2673267326732673</v>
      </c>
    </row>
    <row r="28" spans="1:6" ht="15">
      <c r="A28" s="107" t="s">
        <v>459</v>
      </c>
      <c r="B28" s="89" t="s">
        <v>460</v>
      </c>
      <c r="C28" s="89">
        <v>827</v>
      </c>
      <c r="D28" s="9">
        <v>1140</v>
      </c>
      <c r="E28" s="281">
        <f t="shared" si="0"/>
        <v>313</v>
      </c>
      <c r="F28" s="282">
        <f t="shared" si="1"/>
        <v>0.37847642079806532</v>
      </c>
    </row>
    <row r="29" spans="1:6" ht="15">
      <c r="A29" s="107" t="s">
        <v>401</v>
      </c>
      <c r="B29" s="89" t="s">
        <v>402</v>
      </c>
      <c r="C29" s="89">
        <v>382</v>
      </c>
      <c r="D29" s="9">
        <v>945</v>
      </c>
      <c r="E29" s="281">
        <f t="shared" si="0"/>
        <v>563</v>
      </c>
      <c r="F29" s="282">
        <f t="shared" si="1"/>
        <v>1.4738219895287958</v>
      </c>
    </row>
    <row r="30" spans="1:6" ht="15">
      <c r="A30" s="107" t="s">
        <v>735</v>
      </c>
      <c r="B30" s="89" t="s">
        <v>736</v>
      </c>
      <c r="C30" s="89">
        <v>945</v>
      </c>
      <c r="D30" s="9">
        <v>904</v>
      </c>
      <c r="E30" s="281">
        <f t="shared" si="0"/>
        <v>-41</v>
      </c>
      <c r="F30" s="282">
        <f t="shared" si="1"/>
        <v>-4.3386243386243389E-2</v>
      </c>
    </row>
    <row r="31" spans="1:6" ht="15">
      <c r="A31" s="107" t="s">
        <v>393</v>
      </c>
      <c r="B31" s="89" t="s">
        <v>394</v>
      </c>
      <c r="C31" s="89">
        <v>898</v>
      </c>
      <c r="D31" s="9">
        <v>884</v>
      </c>
      <c r="E31" s="281">
        <f t="shared" si="0"/>
        <v>-14</v>
      </c>
      <c r="F31" s="282">
        <f t="shared" si="1"/>
        <v>-1.5590200445434299E-2</v>
      </c>
    </row>
    <row r="32" spans="1:6" ht="15">
      <c r="A32" s="107" t="s">
        <v>473</v>
      </c>
      <c r="B32" s="89" t="s">
        <v>474</v>
      </c>
      <c r="C32" s="89">
        <v>1443</v>
      </c>
      <c r="D32" s="9">
        <v>867</v>
      </c>
      <c r="E32" s="281">
        <f t="shared" si="0"/>
        <v>-576</v>
      </c>
      <c r="F32" s="282">
        <f t="shared" si="1"/>
        <v>-0.39916839916839919</v>
      </c>
    </row>
    <row r="33" spans="1:6" ht="15">
      <c r="A33" s="107" t="s">
        <v>612</v>
      </c>
      <c r="B33" s="89" t="s">
        <v>613</v>
      </c>
      <c r="C33" s="89">
        <v>948</v>
      </c>
      <c r="D33" s="9">
        <v>837</v>
      </c>
      <c r="E33" s="281">
        <f t="shared" si="0"/>
        <v>-111</v>
      </c>
      <c r="F33" s="282">
        <f t="shared" si="1"/>
        <v>-0.11708860759493671</v>
      </c>
    </row>
    <row r="34" spans="1:6" ht="15">
      <c r="A34" s="107" t="s">
        <v>553</v>
      </c>
      <c r="B34" s="89" t="s">
        <v>554</v>
      </c>
      <c r="C34" s="89">
        <v>574</v>
      </c>
      <c r="D34" s="9">
        <v>829</v>
      </c>
      <c r="E34" s="281">
        <f t="shared" si="0"/>
        <v>255</v>
      </c>
      <c r="F34" s="282">
        <f t="shared" si="1"/>
        <v>0.44425087108013939</v>
      </c>
    </row>
    <row r="35" spans="1:6" ht="15">
      <c r="A35" s="107" t="s">
        <v>478</v>
      </c>
      <c r="B35" s="89" t="s">
        <v>479</v>
      </c>
      <c r="C35" s="89">
        <v>568</v>
      </c>
      <c r="D35" s="9">
        <v>809</v>
      </c>
      <c r="E35" s="281">
        <f t="shared" si="0"/>
        <v>241</v>
      </c>
      <c r="F35" s="282">
        <f t="shared" si="1"/>
        <v>0.42429577464788731</v>
      </c>
    </row>
    <row r="36" spans="1:6" ht="15">
      <c r="A36" s="107" t="s">
        <v>785</v>
      </c>
      <c r="B36" s="89" t="s">
        <v>786</v>
      </c>
      <c r="C36" s="89">
        <v>566</v>
      </c>
      <c r="D36" s="9">
        <v>804</v>
      </c>
      <c r="E36" s="281">
        <f t="shared" si="0"/>
        <v>238</v>
      </c>
      <c r="F36" s="282">
        <f t="shared" si="1"/>
        <v>0.4204946996466431</v>
      </c>
    </row>
    <row r="37" spans="1:6" ht="15">
      <c r="A37" s="107" t="s">
        <v>1952</v>
      </c>
      <c r="B37" s="89" t="s">
        <v>1020</v>
      </c>
      <c r="C37" s="89">
        <v>418</v>
      </c>
      <c r="D37" s="9">
        <v>797</v>
      </c>
      <c r="E37" s="281">
        <f t="shared" si="0"/>
        <v>379</v>
      </c>
      <c r="F37" s="282">
        <f t="shared" si="1"/>
        <v>0.90669856459330145</v>
      </c>
    </row>
    <row r="38" spans="1:6" ht="45">
      <c r="A38" s="107" t="s">
        <v>1953</v>
      </c>
      <c r="B38" s="89" t="s">
        <v>1019</v>
      </c>
      <c r="C38" s="89">
        <v>574</v>
      </c>
      <c r="D38" s="9">
        <v>791</v>
      </c>
      <c r="E38" s="281">
        <f t="shared" ref="E38:E69" si="2">D38-C38</f>
        <v>217</v>
      </c>
      <c r="F38" s="282">
        <f t="shared" ref="F38:F69" si="3">SUM(E38/C38)</f>
        <v>0.37804878048780488</v>
      </c>
    </row>
    <row r="39" spans="1:6" ht="15">
      <c r="A39" s="107" t="s">
        <v>415</v>
      </c>
      <c r="B39" s="89" t="s">
        <v>416</v>
      </c>
      <c r="C39" s="89">
        <v>426</v>
      </c>
      <c r="D39" s="9">
        <v>776</v>
      </c>
      <c r="E39" s="281">
        <f t="shared" si="2"/>
        <v>350</v>
      </c>
      <c r="F39" s="282">
        <f t="shared" si="3"/>
        <v>0.82159624413145538</v>
      </c>
    </row>
    <row r="40" spans="1:6" ht="15">
      <c r="A40" s="107" t="s">
        <v>399</v>
      </c>
      <c r="B40" s="89" t="s">
        <v>400</v>
      </c>
      <c r="C40" s="89">
        <v>645</v>
      </c>
      <c r="D40" s="9">
        <v>702</v>
      </c>
      <c r="E40" s="281">
        <f t="shared" si="2"/>
        <v>57</v>
      </c>
      <c r="F40" s="282">
        <f t="shared" si="3"/>
        <v>8.8372093023255813E-2</v>
      </c>
    </row>
    <row r="41" spans="1:6" ht="22.5" customHeight="1">
      <c r="A41" s="107" t="s">
        <v>648</v>
      </c>
      <c r="B41" s="89" t="s">
        <v>649</v>
      </c>
      <c r="C41" s="89">
        <v>502</v>
      </c>
      <c r="D41" s="9">
        <v>698</v>
      </c>
      <c r="E41" s="281">
        <f t="shared" si="2"/>
        <v>196</v>
      </c>
      <c r="F41" s="282">
        <f t="shared" si="3"/>
        <v>0.39043824701195218</v>
      </c>
    </row>
    <row r="42" spans="1:6" ht="30">
      <c r="A42" s="107" t="s">
        <v>545</v>
      </c>
      <c r="B42" s="89" t="s">
        <v>546</v>
      </c>
      <c r="C42" s="89">
        <v>417</v>
      </c>
      <c r="D42" s="9">
        <v>676</v>
      </c>
      <c r="E42" s="281">
        <f t="shared" si="2"/>
        <v>259</v>
      </c>
      <c r="F42" s="282">
        <f t="shared" si="3"/>
        <v>0.62110311750599523</v>
      </c>
    </row>
    <row r="43" spans="1:6" ht="15">
      <c r="A43" s="107" t="s">
        <v>504</v>
      </c>
      <c r="B43" s="89" t="s">
        <v>505</v>
      </c>
      <c r="C43" s="89">
        <v>594</v>
      </c>
      <c r="D43" s="9">
        <v>671</v>
      </c>
      <c r="E43" s="281">
        <f t="shared" si="2"/>
        <v>77</v>
      </c>
      <c r="F43" s="282">
        <f t="shared" si="3"/>
        <v>0.12962962962962962</v>
      </c>
    </row>
    <row r="44" spans="1:6" ht="30">
      <c r="A44" s="107" t="s">
        <v>591</v>
      </c>
      <c r="B44" s="89" t="s">
        <v>592</v>
      </c>
      <c r="C44" s="89">
        <v>650</v>
      </c>
      <c r="D44" s="9">
        <v>665</v>
      </c>
      <c r="E44" s="281">
        <f t="shared" si="2"/>
        <v>15</v>
      </c>
      <c r="F44" s="282">
        <f t="shared" si="3"/>
        <v>2.3076923076923078E-2</v>
      </c>
    </row>
    <row r="45" spans="1:6" ht="15">
      <c r="A45" s="107" t="s">
        <v>1006</v>
      </c>
      <c r="B45" s="89" t="s">
        <v>1007</v>
      </c>
      <c r="C45" s="89">
        <v>574</v>
      </c>
      <c r="D45" s="9">
        <v>657</v>
      </c>
      <c r="E45" s="281">
        <f t="shared" si="2"/>
        <v>83</v>
      </c>
      <c r="F45" s="282">
        <f t="shared" si="3"/>
        <v>0.14459930313588851</v>
      </c>
    </row>
    <row r="46" spans="1:6" ht="15">
      <c r="A46" s="107" t="s">
        <v>357</v>
      </c>
      <c r="B46" s="89" t="s">
        <v>358</v>
      </c>
      <c r="C46" s="89">
        <v>385</v>
      </c>
      <c r="D46" s="9">
        <v>629</v>
      </c>
      <c r="E46" s="281">
        <f t="shared" si="2"/>
        <v>244</v>
      </c>
      <c r="F46" s="282">
        <f t="shared" si="3"/>
        <v>0.63376623376623376</v>
      </c>
    </row>
    <row r="47" spans="1:6" ht="30">
      <c r="A47" s="107" t="s">
        <v>369</v>
      </c>
      <c r="B47" s="89" t="s">
        <v>370</v>
      </c>
      <c r="C47" s="89">
        <v>863</v>
      </c>
      <c r="D47" s="9">
        <v>629</v>
      </c>
      <c r="E47" s="281">
        <f t="shared" si="2"/>
        <v>-234</v>
      </c>
      <c r="F47" s="282">
        <f t="shared" si="3"/>
        <v>-0.27114716106604869</v>
      </c>
    </row>
    <row r="48" spans="1:6" ht="30">
      <c r="A48" s="107" t="s">
        <v>775</v>
      </c>
      <c r="B48" s="89" t="s">
        <v>776</v>
      </c>
      <c r="C48" s="89">
        <v>676</v>
      </c>
      <c r="D48" s="9">
        <v>628</v>
      </c>
      <c r="E48" s="281">
        <f t="shared" si="2"/>
        <v>-48</v>
      </c>
      <c r="F48" s="282">
        <f t="shared" si="3"/>
        <v>-7.1005917159763315E-2</v>
      </c>
    </row>
    <row r="49" spans="1:6" ht="15">
      <c r="A49" s="107" t="s">
        <v>1954</v>
      </c>
      <c r="B49" s="89" t="s">
        <v>1018</v>
      </c>
      <c r="C49" s="89">
        <v>763</v>
      </c>
      <c r="D49" s="9">
        <v>613</v>
      </c>
      <c r="E49" s="281">
        <f t="shared" si="2"/>
        <v>-150</v>
      </c>
      <c r="F49" s="282">
        <f t="shared" si="3"/>
        <v>-0.19659239842726081</v>
      </c>
    </row>
    <row r="50" spans="1:6" ht="45">
      <c r="A50" s="107" t="s">
        <v>1955</v>
      </c>
      <c r="B50" s="89" t="s">
        <v>1021</v>
      </c>
      <c r="C50" s="89">
        <v>340</v>
      </c>
      <c r="D50" s="9">
        <v>610</v>
      </c>
      <c r="E50" s="281">
        <f t="shared" si="2"/>
        <v>270</v>
      </c>
      <c r="F50" s="282">
        <f t="shared" si="3"/>
        <v>0.79411764705882348</v>
      </c>
    </row>
    <row r="51" spans="1:6" ht="15">
      <c r="A51" s="107" t="s">
        <v>383</v>
      </c>
      <c r="B51" s="89" t="s">
        <v>384</v>
      </c>
      <c r="C51" s="89">
        <v>574</v>
      </c>
      <c r="D51" s="9">
        <v>591</v>
      </c>
      <c r="E51" s="281">
        <f t="shared" si="2"/>
        <v>17</v>
      </c>
      <c r="F51" s="282">
        <f t="shared" si="3"/>
        <v>2.9616724738675958E-2</v>
      </c>
    </row>
    <row r="52" spans="1:6" ht="30">
      <c r="A52" s="107" t="s">
        <v>467</v>
      </c>
      <c r="B52" s="89" t="s">
        <v>468</v>
      </c>
      <c r="C52" s="89">
        <v>419</v>
      </c>
      <c r="D52" s="9">
        <v>572</v>
      </c>
      <c r="E52" s="281">
        <f t="shared" si="2"/>
        <v>153</v>
      </c>
      <c r="F52" s="282">
        <f t="shared" si="3"/>
        <v>0.36515513126491644</v>
      </c>
    </row>
    <row r="53" spans="1:6" ht="15">
      <c r="A53" s="107" t="s">
        <v>616</v>
      </c>
      <c r="B53" s="89" t="s">
        <v>617</v>
      </c>
      <c r="C53" s="89">
        <v>342</v>
      </c>
      <c r="D53" s="9">
        <v>570</v>
      </c>
      <c r="E53" s="281">
        <f t="shared" si="2"/>
        <v>228</v>
      </c>
      <c r="F53" s="282">
        <f t="shared" si="3"/>
        <v>0.66666666666666663</v>
      </c>
    </row>
    <row r="54" spans="1:6" ht="15">
      <c r="A54" s="107" t="s">
        <v>514</v>
      </c>
      <c r="B54" s="89" t="s">
        <v>515</v>
      </c>
      <c r="C54" s="89">
        <v>327</v>
      </c>
      <c r="D54" s="9">
        <v>563</v>
      </c>
      <c r="E54" s="281">
        <f t="shared" si="2"/>
        <v>236</v>
      </c>
      <c r="F54" s="282">
        <f t="shared" si="3"/>
        <v>0.72171253822629966</v>
      </c>
    </row>
    <row r="55" spans="1:6" ht="15">
      <c r="A55" s="107" t="s">
        <v>691</v>
      </c>
      <c r="B55" s="89" t="s">
        <v>692</v>
      </c>
      <c r="C55" s="89">
        <v>372</v>
      </c>
      <c r="D55" s="9">
        <v>532</v>
      </c>
      <c r="E55" s="281">
        <f t="shared" si="2"/>
        <v>160</v>
      </c>
      <c r="F55" s="282">
        <f t="shared" si="3"/>
        <v>0.43010752688172044</v>
      </c>
    </row>
    <row r="56" spans="1:6" ht="30">
      <c r="A56" s="107" t="s">
        <v>1956</v>
      </c>
      <c r="B56" s="89" t="s">
        <v>1022</v>
      </c>
      <c r="C56" s="89">
        <v>316</v>
      </c>
      <c r="D56" s="9">
        <v>515</v>
      </c>
      <c r="E56" s="281">
        <f t="shared" si="2"/>
        <v>199</v>
      </c>
      <c r="F56" s="282">
        <f t="shared" si="3"/>
        <v>0.629746835443038</v>
      </c>
    </row>
    <row r="57" spans="1:6" ht="15">
      <c r="A57" s="107" t="s">
        <v>409</v>
      </c>
      <c r="B57" s="89" t="s">
        <v>410</v>
      </c>
      <c r="C57" s="89">
        <v>377</v>
      </c>
      <c r="D57" s="9">
        <v>512</v>
      </c>
      <c r="E57" s="281">
        <f t="shared" si="2"/>
        <v>135</v>
      </c>
      <c r="F57" s="282">
        <f t="shared" si="3"/>
        <v>0.35809018567639256</v>
      </c>
    </row>
    <row r="58" spans="1:6" ht="15">
      <c r="A58" s="107">
        <v>712301</v>
      </c>
      <c r="B58" s="89" t="s">
        <v>1957</v>
      </c>
      <c r="C58" s="89">
        <v>105</v>
      </c>
      <c r="D58" s="9">
        <v>510</v>
      </c>
      <c r="E58" s="281">
        <f t="shared" si="2"/>
        <v>405</v>
      </c>
      <c r="F58" s="282">
        <f t="shared" si="3"/>
        <v>3.8571428571428572</v>
      </c>
    </row>
    <row r="59" spans="1:6" ht="15">
      <c r="A59" s="107" t="s">
        <v>638</v>
      </c>
      <c r="B59" s="89" t="s">
        <v>639</v>
      </c>
      <c r="C59" s="89">
        <v>372</v>
      </c>
      <c r="D59" s="9">
        <v>502</v>
      </c>
      <c r="E59" s="281">
        <f t="shared" si="2"/>
        <v>130</v>
      </c>
      <c r="F59" s="282">
        <f t="shared" si="3"/>
        <v>0.34946236559139787</v>
      </c>
    </row>
    <row r="60" spans="1:6" ht="15">
      <c r="A60" s="107" t="s">
        <v>677</v>
      </c>
      <c r="B60" s="89" t="s">
        <v>678</v>
      </c>
      <c r="C60" s="89">
        <v>659</v>
      </c>
      <c r="D60" s="9">
        <v>477</v>
      </c>
      <c r="E60" s="281">
        <f t="shared" si="2"/>
        <v>-182</v>
      </c>
      <c r="F60" s="282">
        <f t="shared" si="3"/>
        <v>-0.27617602427921095</v>
      </c>
    </row>
    <row r="61" spans="1:6" ht="15">
      <c r="A61" s="107">
        <v>711402</v>
      </c>
      <c r="B61" s="89" t="s">
        <v>578</v>
      </c>
      <c r="C61" s="89">
        <v>284</v>
      </c>
      <c r="D61" s="9">
        <v>477</v>
      </c>
      <c r="E61" s="281">
        <f t="shared" si="2"/>
        <v>193</v>
      </c>
      <c r="F61" s="282">
        <f t="shared" si="3"/>
        <v>0.67957746478873238</v>
      </c>
    </row>
    <row r="62" spans="1:6" ht="15">
      <c r="A62" s="107" t="s">
        <v>419</v>
      </c>
      <c r="B62" s="89" t="s">
        <v>420</v>
      </c>
      <c r="C62" s="89">
        <v>703</v>
      </c>
      <c r="D62" s="9">
        <v>476</v>
      </c>
      <c r="E62" s="281">
        <f t="shared" si="2"/>
        <v>-227</v>
      </c>
      <c r="F62" s="282">
        <f t="shared" si="3"/>
        <v>-0.3229018492176387</v>
      </c>
    </row>
    <row r="63" spans="1:6" ht="18.75" customHeight="1">
      <c r="A63" s="107" t="s">
        <v>1958</v>
      </c>
      <c r="B63" s="89" t="s">
        <v>822</v>
      </c>
      <c r="C63" s="89">
        <v>576</v>
      </c>
      <c r="D63" s="9">
        <v>473</v>
      </c>
      <c r="E63" s="281">
        <f t="shared" si="2"/>
        <v>-103</v>
      </c>
      <c r="F63" s="282">
        <f t="shared" si="3"/>
        <v>-0.17881944444444445</v>
      </c>
    </row>
    <row r="64" spans="1:6" ht="30">
      <c r="A64" s="107">
        <v>821190</v>
      </c>
      <c r="B64" s="89" t="s">
        <v>1959</v>
      </c>
      <c r="C64" s="89">
        <v>8</v>
      </c>
      <c r="D64" s="9">
        <v>471</v>
      </c>
      <c r="E64" s="281">
        <f t="shared" si="2"/>
        <v>463</v>
      </c>
      <c r="F64" s="282">
        <f t="shared" si="3"/>
        <v>57.875</v>
      </c>
    </row>
    <row r="65" spans="1:6" ht="15">
      <c r="A65" s="107">
        <v>524403</v>
      </c>
      <c r="B65" s="89" t="s">
        <v>1960</v>
      </c>
      <c r="C65" s="89">
        <v>93</v>
      </c>
      <c r="D65" s="9">
        <v>443</v>
      </c>
      <c r="E65" s="281">
        <f t="shared" si="2"/>
        <v>350</v>
      </c>
      <c r="F65" s="282">
        <f t="shared" si="3"/>
        <v>3.763440860215054</v>
      </c>
    </row>
    <row r="66" spans="1:6" ht="15">
      <c r="A66" s="107" t="s">
        <v>385</v>
      </c>
      <c r="B66" s="89" t="s">
        <v>386</v>
      </c>
      <c r="C66" s="89">
        <v>420</v>
      </c>
      <c r="D66" s="9">
        <v>441</v>
      </c>
      <c r="E66" s="281">
        <f t="shared" si="2"/>
        <v>21</v>
      </c>
      <c r="F66" s="282">
        <f t="shared" si="3"/>
        <v>0.05</v>
      </c>
    </row>
    <row r="67" spans="1:6" ht="15">
      <c r="A67" s="107" t="s">
        <v>449</v>
      </c>
      <c r="B67" s="89" t="s">
        <v>450</v>
      </c>
      <c r="C67" s="89">
        <v>370</v>
      </c>
      <c r="D67" s="9">
        <v>432</v>
      </c>
      <c r="E67" s="281">
        <f t="shared" si="2"/>
        <v>62</v>
      </c>
      <c r="F67" s="282">
        <f t="shared" si="3"/>
        <v>0.16756756756756758</v>
      </c>
    </row>
    <row r="68" spans="1:6" ht="15">
      <c r="A68" s="107">
        <v>514203</v>
      </c>
      <c r="B68" s="89" t="s">
        <v>1961</v>
      </c>
      <c r="C68" s="89">
        <v>167</v>
      </c>
      <c r="D68" s="9">
        <v>428</v>
      </c>
      <c r="E68" s="281">
        <f t="shared" si="2"/>
        <v>261</v>
      </c>
      <c r="F68" s="282">
        <f t="shared" si="3"/>
        <v>1.562874251497006</v>
      </c>
    </row>
    <row r="69" spans="1:6" ht="45">
      <c r="A69" s="107">
        <v>524990</v>
      </c>
      <c r="B69" s="89" t="s">
        <v>1962</v>
      </c>
      <c r="C69" s="89">
        <v>163</v>
      </c>
      <c r="D69" s="9">
        <v>416</v>
      </c>
      <c r="E69" s="281">
        <f t="shared" si="2"/>
        <v>253</v>
      </c>
      <c r="F69" s="282">
        <f t="shared" si="3"/>
        <v>1.5521472392638036</v>
      </c>
    </row>
    <row r="70" spans="1:6" ht="15">
      <c r="A70" s="107">
        <v>334306</v>
      </c>
      <c r="B70" s="89" t="s">
        <v>430</v>
      </c>
      <c r="C70" s="89">
        <v>371</v>
      </c>
      <c r="D70" s="9">
        <v>397</v>
      </c>
      <c r="E70" s="281">
        <f t="shared" ref="E70:E88" si="4">D70-C70</f>
        <v>26</v>
      </c>
      <c r="F70" s="282">
        <f t="shared" ref="F70:F88" si="5">SUM(E70/C70)</f>
        <v>7.0080862533692723E-2</v>
      </c>
    </row>
    <row r="71" spans="1:6" ht="15">
      <c r="A71" s="107">
        <v>611306</v>
      </c>
      <c r="B71" s="89" t="s">
        <v>535</v>
      </c>
      <c r="C71" s="89">
        <v>237</v>
      </c>
      <c r="D71" s="9">
        <v>384</v>
      </c>
      <c r="E71" s="281">
        <f t="shared" si="4"/>
        <v>147</v>
      </c>
      <c r="F71" s="282">
        <f t="shared" si="5"/>
        <v>0.620253164556962</v>
      </c>
    </row>
    <row r="72" spans="1:6" ht="30">
      <c r="A72" s="107" t="s">
        <v>818</v>
      </c>
      <c r="B72" s="89" t="s">
        <v>819</v>
      </c>
      <c r="C72" s="89">
        <v>245</v>
      </c>
      <c r="D72" s="9">
        <v>383</v>
      </c>
      <c r="E72" s="281">
        <f t="shared" si="4"/>
        <v>138</v>
      </c>
      <c r="F72" s="282">
        <f t="shared" si="5"/>
        <v>0.56326530612244896</v>
      </c>
    </row>
    <row r="73" spans="1:6" ht="15">
      <c r="A73" s="107" t="s">
        <v>563</v>
      </c>
      <c r="B73" s="89" t="s">
        <v>564</v>
      </c>
      <c r="C73" s="89">
        <v>355</v>
      </c>
      <c r="D73" s="9">
        <v>374</v>
      </c>
      <c r="E73" s="281">
        <f t="shared" si="4"/>
        <v>19</v>
      </c>
      <c r="F73" s="282">
        <f t="shared" si="5"/>
        <v>5.3521126760563378E-2</v>
      </c>
    </row>
    <row r="74" spans="1:6" ht="15">
      <c r="A74" s="107" t="s">
        <v>405</v>
      </c>
      <c r="B74" s="89" t="s">
        <v>406</v>
      </c>
      <c r="C74" s="89">
        <v>244</v>
      </c>
      <c r="D74" s="9">
        <v>360</v>
      </c>
      <c r="E74" s="281">
        <f t="shared" si="4"/>
        <v>116</v>
      </c>
      <c r="F74" s="282">
        <f t="shared" si="5"/>
        <v>0.47540983606557374</v>
      </c>
    </row>
    <row r="75" spans="1:6" ht="30">
      <c r="A75" s="107" t="s">
        <v>520</v>
      </c>
      <c r="B75" s="89" t="s">
        <v>521</v>
      </c>
      <c r="C75" s="89">
        <v>283</v>
      </c>
      <c r="D75" s="9">
        <v>341</v>
      </c>
      <c r="E75" s="281">
        <f t="shared" si="4"/>
        <v>58</v>
      </c>
      <c r="F75" s="282">
        <f t="shared" si="5"/>
        <v>0.20494699646643111</v>
      </c>
    </row>
    <row r="76" spans="1:6" ht="15">
      <c r="A76" s="107" t="s">
        <v>526</v>
      </c>
      <c r="B76" s="89" t="s">
        <v>527</v>
      </c>
      <c r="C76" s="89">
        <v>359</v>
      </c>
      <c r="D76" s="9">
        <v>339</v>
      </c>
      <c r="E76" s="281">
        <f t="shared" si="4"/>
        <v>-20</v>
      </c>
      <c r="F76" s="282">
        <f t="shared" si="5"/>
        <v>-5.5710306406685235E-2</v>
      </c>
    </row>
    <row r="77" spans="1:6" ht="15">
      <c r="A77" s="107">
        <v>325905</v>
      </c>
      <c r="B77" s="89" t="s">
        <v>566</v>
      </c>
      <c r="C77" s="89">
        <v>138</v>
      </c>
      <c r="D77" s="9">
        <v>337</v>
      </c>
      <c r="E77" s="281">
        <f t="shared" si="4"/>
        <v>199</v>
      </c>
      <c r="F77" s="282">
        <f t="shared" si="5"/>
        <v>1.4420289855072463</v>
      </c>
    </row>
    <row r="78" spans="1:6" ht="45">
      <c r="A78" s="107">
        <v>814290</v>
      </c>
      <c r="B78" s="89" t="s">
        <v>1963</v>
      </c>
      <c r="C78" s="89">
        <v>71</v>
      </c>
      <c r="D78" s="9">
        <v>337</v>
      </c>
      <c r="E78" s="281">
        <f t="shared" si="4"/>
        <v>266</v>
      </c>
      <c r="F78" s="282">
        <f t="shared" si="5"/>
        <v>3.7464788732394365</v>
      </c>
    </row>
    <row r="79" spans="1:6" ht="15">
      <c r="A79" s="107">
        <v>921402</v>
      </c>
      <c r="B79" s="89" t="s">
        <v>1964</v>
      </c>
      <c r="C79" s="89">
        <v>172</v>
      </c>
      <c r="D79" s="9">
        <v>336</v>
      </c>
      <c r="E79" s="281">
        <f t="shared" si="4"/>
        <v>164</v>
      </c>
      <c r="F79" s="282">
        <f t="shared" si="5"/>
        <v>0.95348837209302328</v>
      </c>
    </row>
    <row r="80" spans="1:6" ht="15">
      <c r="A80" s="107" t="s">
        <v>1965</v>
      </c>
      <c r="B80" s="89" t="s">
        <v>821</v>
      </c>
      <c r="C80" s="89">
        <v>204</v>
      </c>
      <c r="D80" s="9">
        <v>332</v>
      </c>
      <c r="E80" s="281">
        <f t="shared" si="4"/>
        <v>128</v>
      </c>
      <c r="F80" s="282">
        <f t="shared" si="5"/>
        <v>0.62745098039215685</v>
      </c>
    </row>
    <row r="81" spans="1:6" ht="30">
      <c r="A81" s="107">
        <v>313904</v>
      </c>
      <c r="B81" s="89" t="s">
        <v>1024</v>
      </c>
      <c r="C81" s="89">
        <v>230</v>
      </c>
      <c r="D81" s="9">
        <v>330</v>
      </c>
      <c r="E81" s="281">
        <f t="shared" si="4"/>
        <v>100</v>
      </c>
      <c r="F81" s="282">
        <f t="shared" si="5"/>
        <v>0.43478260869565216</v>
      </c>
    </row>
    <row r="82" spans="1:6" ht="30">
      <c r="A82" s="107">
        <v>243106</v>
      </c>
      <c r="B82" s="89" t="s">
        <v>438</v>
      </c>
      <c r="C82" s="89">
        <v>230</v>
      </c>
      <c r="D82" s="9">
        <v>328</v>
      </c>
      <c r="E82" s="281">
        <f t="shared" si="4"/>
        <v>98</v>
      </c>
      <c r="F82" s="282">
        <f t="shared" si="5"/>
        <v>0.42608695652173911</v>
      </c>
    </row>
    <row r="83" spans="1:6" ht="15">
      <c r="A83" s="107" t="s">
        <v>512</v>
      </c>
      <c r="B83" s="89" t="s">
        <v>513</v>
      </c>
      <c r="C83" s="89">
        <v>224</v>
      </c>
      <c r="D83" s="9">
        <v>320</v>
      </c>
      <c r="E83" s="281">
        <f t="shared" si="4"/>
        <v>96</v>
      </c>
      <c r="F83" s="282">
        <f t="shared" si="5"/>
        <v>0.42857142857142855</v>
      </c>
    </row>
    <row r="84" spans="1:6" ht="15">
      <c r="A84" s="107">
        <v>332301</v>
      </c>
      <c r="B84" s="89" t="s">
        <v>1966</v>
      </c>
      <c r="C84" s="89">
        <v>193</v>
      </c>
      <c r="D84" s="9">
        <v>319</v>
      </c>
      <c r="E84" s="281">
        <f t="shared" si="4"/>
        <v>126</v>
      </c>
      <c r="F84" s="282">
        <f t="shared" si="5"/>
        <v>0.65284974093264247</v>
      </c>
    </row>
    <row r="85" spans="1:6" ht="15">
      <c r="A85" s="107">
        <v>333302</v>
      </c>
      <c r="B85" s="89" t="s">
        <v>1967</v>
      </c>
      <c r="C85" s="89">
        <v>79</v>
      </c>
      <c r="D85" s="9">
        <v>319</v>
      </c>
      <c r="E85" s="281">
        <f t="shared" si="4"/>
        <v>240</v>
      </c>
      <c r="F85" s="282">
        <f t="shared" si="5"/>
        <v>3.037974683544304</v>
      </c>
    </row>
    <row r="86" spans="1:6" ht="45">
      <c r="A86" s="107">
        <v>818990</v>
      </c>
      <c r="B86" s="89" t="s">
        <v>1023</v>
      </c>
      <c r="C86" s="89">
        <v>251</v>
      </c>
      <c r="D86" s="9">
        <v>315</v>
      </c>
      <c r="E86" s="281">
        <f t="shared" si="4"/>
        <v>64</v>
      </c>
      <c r="F86" s="282">
        <f t="shared" si="5"/>
        <v>0.2549800796812749</v>
      </c>
    </row>
    <row r="87" spans="1:6" ht="30">
      <c r="A87" s="107">
        <v>816028</v>
      </c>
      <c r="B87" s="89" t="s">
        <v>1968</v>
      </c>
      <c r="C87" s="89">
        <v>187</v>
      </c>
      <c r="D87" s="9">
        <v>314</v>
      </c>
      <c r="E87" s="281">
        <f t="shared" si="4"/>
        <v>127</v>
      </c>
      <c r="F87" s="282">
        <f t="shared" si="5"/>
        <v>0.67914438502673802</v>
      </c>
    </row>
    <row r="88" spans="1:6" ht="15.75" thickBot="1">
      <c r="A88" s="108" t="s">
        <v>391</v>
      </c>
      <c r="B88" s="90" t="s">
        <v>392</v>
      </c>
      <c r="C88" s="90">
        <v>205</v>
      </c>
      <c r="D88" s="12">
        <v>305</v>
      </c>
      <c r="E88" s="283">
        <f t="shared" si="4"/>
        <v>100</v>
      </c>
      <c r="F88" s="284">
        <f t="shared" si="5"/>
        <v>0.48780487804878048</v>
      </c>
    </row>
    <row r="89" spans="1:6" ht="13.5" thickTop="1"/>
  </sheetData>
  <mergeCells count="6">
    <mergeCell ref="A1:F1"/>
    <mergeCell ref="A2:F2"/>
    <mergeCell ref="A3:A4"/>
    <mergeCell ref="B3:B4"/>
    <mergeCell ref="C3:D3"/>
    <mergeCell ref="E3:F3"/>
  </mergeCells>
  <printOptions horizontalCentered="1" verticalCentered="1"/>
  <pageMargins left="0.78740157480314965" right="0.39370078740157483" top="0.59055118110236227" bottom="0.59055118110236227" header="0" footer="0"/>
  <pageSetup paperSize="9" scale="65" orientation="portrait" r:id="rId1"/>
  <rowBreaks count="1" manualBreakCount="1">
    <brk id="51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5"/>
  <sheetViews>
    <sheetView view="pageBreakPreview" topLeftCell="A85" zoomScaleNormal="100" zoomScaleSheetLayoutView="100" workbookViewId="0">
      <selection activeCell="P11" sqref="P11"/>
    </sheetView>
  </sheetViews>
  <sheetFormatPr defaultRowHeight="12.75"/>
  <cols>
    <col min="1" max="1" width="5.5703125" style="270" customWidth="1"/>
    <col min="2" max="2" width="54.7109375" style="271" customWidth="1"/>
    <col min="3" max="3" width="12" style="256" customWidth="1"/>
    <col min="4" max="4" width="8.7109375" style="256" bestFit="1" customWidth="1"/>
    <col min="5" max="5" width="8.140625" style="256" customWidth="1"/>
    <col min="6" max="6" width="8.42578125" style="256" customWidth="1"/>
    <col min="7" max="7" width="10.42578125" style="256" customWidth="1"/>
    <col min="8" max="8" width="7.85546875" style="256" customWidth="1"/>
    <col min="9" max="256" width="9.140625" style="256"/>
    <col min="257" max="257" width="5.5703125" style="256" customWidth="1"/>
    <col min="258" max="258" width="36.140625" style="256" customWidth="1"/>
    <col min="259" max="259" width="15.7109375" style="256" customWidth="1"/>
    <col min="260" max="260" width="7.85546875" style="256" customWidth="1"/>
    <col min="261" max="261" width="8.140625" style="256" customWidth="1"/>
    <col min="262" max="262" width="9.42578125" style="256" customWidth="1"/>
    <col min="263" max="263" width="10.42578125" style="256" customWidth="1"/>
    <col min="264" max="264" width="17.7109375" style="256" customWidth="1"/>
    <col min="265" max="512" width="9.140625" style="256"/>
    <col min="513" max="513" width="5.5703125" style="256" customWidth="1"/>
    <col min="514" max="514" width="36.140625" style="256" customWidth="1"/>
    <col min="515" max="515" width="15.7109375" style="256" customWidth="1"/>
    <col min="516" max="516" width="7.85546875" style="256" customWidth="1"/>
    <col min="517" max="517" width="8.140625" style="256" customWidth="1"/>
    <col min="518" max="518" width="9.42578125" style="256" customWidth="1"/>
    <col min="519" max="519" width="10.42578125" style="256" customWidth="1"/>
    <col min="520" max="520" width="17.7109375" style="256" customWidth="1"/>
    <col min="521" max="768" width="9.140625" style="256"/>
    <col min="769" max="769" width="5.5703125" style="256" customWidth="1"/>
    <col min="770" max="770" width="36.140625" style="256" customWidth="1"/>
    <col min="771" max="771" width="15.7109375" style="256" customWidth="1"/>
    <col min="772" max="772" width="7.85546875" style="256" customWidth="1"/>
    <col min="773" max="773" width="8.140625" style="256" customWidth="1"/>
    <col min="774" max="774" width="9.42578125" style="256" customWidth="1"/>
    <col min="775" max="775" width="10.42578125" style="256" customWidth="1"/>
    <col min="776" max="776" width="17.7109375" style="256" customWidth="1"/>
    <col min="777" max="1024" width="9.140625" style="256"/>
    <col min="1025" max="1025" width="5.5703125" style="256" customWidth="1"/>
    <col min="1026" max="1026" width="36.140625" style="256" customWidth="1"/>
    <col min="1027" max="1027" width="15.7109375" style="256" customWidth="1"/>
    <col min="1028" max="1028" width="7.85546875" style="256" customWidth="1"/>
    <col min="1029" max="1029" width="8.140625" style="256" customWidth="1"/>
    <col min="1030" max="1030" width="9.42578125" style="256" customWidth="1"/>
    <col min="1031" max="1031" width="10.42578125" style="256" customWidth="1"/>
    <col min="1032" max="1032" width="17.7109375" style="256" customWidth="1"/>
    <col min="1033" max="1280" width="9.140625" style="256"/>
    <col min="1281" max="1281" width="5.5703125" style="256" customWidth="1"/>
    <col min="1282" max="1282" width="36.140625" style="256" customWidth="1"/>
    <col min="1283" max="1283" width="15.7109375" style="256" customWidth="1"/>
    <col min="1284" max="1284" width="7.85546875" style="256" customWidth="1"/>
    <col min="1285" max="1285" width="8.140625" style="256" customWidth="1"/>
    <col min="1286" max="1286" width="9.42578125" style="256" customWidth="1"/>
    <col min="1287" max="1287" width="10.42578125" style="256" customWidth="1"/>
    <col min="1288" max="1288" width="17.7109375" style="256" customWidth="1"/>
    <col min="1289" max="1536" width="9.140625" style="256"/>
    <col min="1537" max="1537" width="5.5703125" style="256" customWidth="1"/>
    <col min="1538" max="1538" width="36.140625" style="256" customWidth="1"/>
    <col min="1539" max="1539" width="15.7109375" style="256" customWidth="1"/>
    <col min="1540" max="1540" width="7.85546875" style="256" customWidth="1"/>
    <col min="1541" max="1541" width="8.140625" style="256" customWidth="1"/>
    <col min="1542" max="1542" width="9.42578125" style="256" customWidth="1"/>
    <col min="1543" max="1543" width="10.42578125" style="256" customWidth="1"/>
    <col min="1544" max="1544" width="17.7109375" style="256" customWidth="1"/>
    <col min="1545" max="1792" width="9.140625" style="256"/>
    <col min="1793" max="1793" width="5.5703125" style="256" customWidth="1"/>
    <col min="1794" max="1794" width="36.140625" style="256" customWidth="1"/>
    <col min="1795" max="1795" width="15.7109375" style="256" customWidth="1"/>
    <col min="1796" max="1796" width="7.85546875" style="256" customWidth="1"/>
    <col min="1797" max="1797" width="8.140625" style="256" customWidth="1"/>
    <col min="1798" max="1798" width="9.42578125" style="256" customWidth="1"/>
    <col min="1799" max="1799" width="10.42578125" style="256" customWidth="1"/>
    <col min="1800" max="1800" width="17.7109375" style="256" customWidth="1"/>
    <col min="1801" max="2048" width="9.140625" style="256"/>
    <col min="2049" max="2049" width="5.5703125" style="256" customWidth="1"/>
    <col min="2050" max="2050" width="36.140625" style="256" customWidth="1"/>
    <col min="2051" max="2051" width="15.7109375" style="256" customWidth="1"/>
    <col min="2052" max="2052" width="7.85546875" style="256" customWidth="1"/>
    <col min="2053" max="2053" width="8.140625" style="256" customWidth="1"/>
    <col min="2054" max="2054" width="9.42578125" style="256" customWidth="1"/>
    <col min="2055" max="2055" width="10.42578125" style="256" customWidth="1"/>
    <col min="2056" max="2056" width="17.7109375" style="256" customWidth="1"/>
    <col min="2057" max="2304" width="9.140625" style="256"/>
    <col min="2305" max="2305" width="5.5703125" style="256" customWidth="1"/>
    <col min="2306" max="2306" width="36.140625" style="256" customWidth="1"/>
    <col min="2307" max="2307" width="15.7109375" style="256" customWidth="1"/>
    <col min="2308" max="2308" width="7.85546875" style="256" customWidth="1"/>
    <col min="2309" max="2309" width="8.140625" style="256" customWidth="1"/>
    <col min="2310" max="2310" width="9.42578125" style="256" customWidth="1"/>
    <col min="2311" max="2311" width="10.42578125" style="256" customWidth="1"/>
    <col min="2312" max="2312" width="17.7109375" style="256" customWidth="1"/>
    <col min="2313" max="2560" width="9.140625" style="256"/>
    <col min="2561" max="2561" width="5.5703125" style="256" customWidth="1"/>
    <col min="2562" max="2562" width="36.140625" style="256" customWidth="1"/>
    <col min="2563" max="2563" width="15.7109375" style="256" customWidth="1"/>
    <col min="2564" max="2564" width="7.85546875" style="256" customWidth="1"/>
    <col min="2565" max="2565" width="8.140625" style="256" customWidth="1"/>
    <col min="2566" max="2566" width="9.42578125" style="256" customWidth="1"/>
    <col min="2567" max="2567" width="10.42578125" style="256" customWidth="1"/>
    <col min="2568" max="2568" width="17.7109375" style="256" customWidth="1"/>
    <col min="2569" max="2816" width="9.140625" style="256"/>
    <col min="2817" max="2817" width="5.5703125" style="256" customWidth="1"/>
    <col min="2818" max="2818" width="36.140625" style="256" customWidth="1"/>
    <col min="2819" max="2819" width="15.7109375" style="256" customWidth="1"/>
    <col min="2820" max="2820" width="7.85546875" style="256" customWidth="1"/>
    <col min="2821" max="2821" width="8.140625" style="256" customWidth="1"/>
    <col min="2822" max="2822" width="9.42578125" style="256" customWidth="1"/>
    <col min="2823" max="2823" width="10.42578125" style="256" customWidth="1"/>
    <col min="2824" max="2824" width="17.7109375" style="256" customWidth="1"/>
    <col min="2825" max="3072" width="9.140625" style="256"/>
    <col min="3073" max="3073" width="5.5703125" style="256" customWidth="1"/>
    <col min="3074" max="3074" width="36.140625" style="256" customWidth="1"/>
    <col min="3075" max="3075" width="15.7109375" style="256" customWidth="1"/>
    <col min="3076" max="3076" width="7.85546875" style="256" customWidth="1"/>
    <col min="3077" max="3077" width="8.140625" style="256" customWidth="1"/>
    <col min="3078" max="3078" width="9.42578125" style="256" customWidth="1"/>
    <col min="3079" max="3079" width="10.42578125" style="256" customWidth="1"/>
    <col min="3080" max="3080" width="17.7109375" style="256" customWidth="1"/>
    <col min="3081" max="3328" width="9.140625" style="256"/>
    <col min="3329" max="3329" width="5.5703125" style="256" customWidth="1"/>
    <col min="3330" max="3330" width="36.140625" style="256" customWidth="1"/>
    <col min="3331" max="3331" width="15.7109375" style="256" customWidth="1"/>
    <col min="3332" max="3332" width="7.85546875" style="256" customWidth="1"/>
    <col min="3333" max="3333" width="8.140625" style="256" customWidth="1"/>
    <col min="3334" max="3334" width="9.42578125" style="256" customWidth="1"/>
    <col min="3335" max="3335" width="10.42578125" style="256" customWidth="1"/>
    <col min="3336" max="3336" width="17.7109375" style="256" customWidth="1"/>
    <col min="3337" max="3584" width="9.140625" style="256"/>
    <col min="3585" max="3585" width="5.5703125" style="256" customWidth="1"/>
    <col min="3586" max="3586" width="36.140625" style="256" customWidth="1"/>
    <col min="3587" max="3587" width="15.7109375" style="256" customWidth="1"/>
    <col min="3588" max="3588" width="7.85546875" style="256" customWidth="1"/>
    <col min="3589" max="3589" width="8.140625" style="256" customWidth="1"/>
    <col min="3590" max="3590" width="9.42578125" style="256" customWidth="1"/>
    <col min="3591" max="3591" width="10.42578125" style="256" customWidth="1"/>
    <col min="3592" max="3592" width="17.7109375" style="256" customWidth="1"/>
    <col min="3593" max="3840" width="9.140625" style="256"/>
    <col min="3841" max="3841" width="5.5703125" style="256" customWidth="1"/>
    <col min="3842" max="3842" width="36.140625" style="256" customWidth="1"/>
    <col min="3843" max="3843" width="15.7109375" style="256" customWidth="1"/>
    <col min="3844" max="3844" width="7.85546875" style="256" customWidth="1"/>
    <col min="3845" max="3845" width="8.140625" style="256" customWidth="1"/>
    <col min="3846" max="3846" width="9.42578125" style="256" customWidth="1"/>
    <col min="3847" max="3847" width="10.42578125" style="256" customWidth="1"/>
    <col min="3848" max="3848" width="17.7109375" style="256" customWidth="1"/>
    <col min="3849" max="4096" width="9.140625" style="256"/>
    <col min="4097" max="4097" width="5.5703125" style="256" customWidth="1"/>
    <col min="4098" max="4098" width="36.140625" style="256" customWidth="1"/>
    <col min="4099" max="4099" width="15.7109375" style="256" customWidth="1"/>
    <col min="4100" max="4100" width="7.85546875" style="256" customWidth="1"/>
    <col min="4101" max="4101" width="8.140625" style="256" customWidth="1"/>
    <col min="4102" max="4102" width="9.42578125" style="256" customWidth="1"/>
    <col min="4103" max="4103" width="10.42578125" style="256" customWidth="1"/>
    <col min="4104" max="4104" width="17.7109375" style="256" customWidth="1"/>
    <col min="4105" max="4352" width="9.140625" style="256"/>
    <col min="4353" max="4353" width="5.5703125" style="256" customWidth="1"/>
    <col min="4354" max="4354" width="36.140625" style="256" customWidth="1"/>
    <col min="4355" max="4355" width="15.7109375" style="256" customWidth="1"/>
    <col min="4356" max="4356" width="7.85546875" style="256" customWidth="1"/>
    <col min="4357" max="4357" width="8.140625" style="256" customWidth="1"/>
    <col min="4358" max="4358" width="9.42578125" style="256" customWidth="1"/>
    <col min="4359" max="4359" width="10.42578125" style="256" customWidth="1"/>
    <col min="4360" max="4360" width="17.7109375" style="256" customWidth="1"/>
    <col min="4361" max="4608" width="9.140625" style="256"/>
    <col min="4609" max="4609" width="5.5703125" style="256" customWidth="1"/>
    <col min="4610" max="4610" width="36.140625" style="256" customWidth="1"/>
    <col min="4611" max="4611" width="15.7109375" style="256" customWidth="1"/>
    <col min="4612" max="4612" width="7.85546875" style="256" customWidth="1"/>
    <col min="4613" max="4613" width="8.140625" style="256" customWidth="1"/>
    <col min="4614" max="4614" width="9.42578125" style="256" customWidth="1"/>
    <col min="4615" max="4615" width="10.42578125" style="256" customWidth="1"/>
    <col min="4616" max="4616" width="17.7109375" style="256" customWidth="1"/>
    <col min="4617" max="4864" width="9.140625" style="256"/>
    <col min="4865" max="4865" width="5.5703125" style="256" customWidth="1"/>
    <col min="4866" max="4866" width="36.140625" style="256" customWidth="1"/>
    <col min="4867" max="4867" width="15.7109375" style="256" customWidth="1"/>
    <col min="4868" max="4868" width="7.85546875" style="256" customWidth="1"/>
    <col min="4869" max="4869" width="8.140625" style="256" customWidth="1"/>
    <col min="4870" max="4870" width="9.42578125" style="256" customWidth="1"/>
    <col min="4871" max="4871" width="10.42578125" style="256" customWidth="1"/>
    <col min="4872" max="4872" width="17.7109375" style="256" customWidth="1"/>
    <col min="4873" max="5120" width="9.140625" style="256"/>
    <col min="5121" max="5121" width="5.5703125" style="256" customWidth="1"/>
    <col min="5122" max="5122" width="36.140625" style="256" customWidth="1"/>
    <col min="5123" max="5123" width="15.7109375" style="256" customWidth="1"/>
    <col min="5124" max="5124" width="7.85546875" style="256" customWidth="1"/>
    <col min="5125" max="5125" width="8.140625" style="256" customWidth="1"/>
    <col min="5126" max="5126" width="9.42578125" style="256" customWidth="1"/>
    <col min="5127" max="5127" width="10.42578125" style="256" customWidth="1"/>
    <col min="5128" max="5128" width="17.7109375" style="256" customWidth="1"/>
    <col min="5129" max="5376" width="9.140625" style="256"/>
    <col min="5377" max="5377" width="5.5703125" style="256" customWidth="1"/>
    <col min="5378" max="5378" width="36.140625" style="256" customWidth="1"/>
    <col min="5379" max="5379" width="15.7109375" style="256" customWidth="1"/>
    <col min="5380" max="5380" width="7.85546875" style="256" customWidth="1"/>
    <col min="5381" max="5381" width="8.140625" style="256" customWidth="1"/>
    <col min="5382" max="5382" width="9.42578125" style="256" customWidth="1"/>
    <col min="5383" max="5383" width="10.42578125" style="256" customWidth="1"/>
    <col min="5384" max="5384" width="17.7109375" style="256" customWidth="1"/>
    <col min="5385" max="5632" width="9.140625" style="256"/>
    <col min="5633" max="5633" width="5.5703125" style="256" customWidth="1"/>
    <col min="5634" max="5634" width="36.140625" style="256" customWidth="1"/>
    <col min="5635" max="5635" width="15.7109375" style="256" customWidth="1"/>
    <col min="5636" max="5636" width="7.85546875" style="256" customWidth="1"/>
    <col min="5637" max="5637" width="8.140625" style="256" customWidth="1"/>
    <col min="5638" max="5638" width="9.42578125" style="256" customWidth="1"/>
    <col min="5639" max="5639" width="10.42578125" style="256" customWidth="1"/>
    <col min="5640" max="5640" width="17.7109375" style="256" customWidth="1"/>
    <col min="5641" max="5888" width="9.140625" style="256"/>
    <col min="5889" max="5889" width="5.5703125" style="256" customWidth="1"/>
    <col min="5890" max="5890" width="36.140625" style="256" customWidth="1"/>
    <col min="5891" max="5891" width="15.7109375" style="256" customWidth="1"/>
    <col min="5892" max="5892" width="7.85546875" style="256" customWidth="1"/>
    <col min="5893" max="5893" width="8.140625" style="256" customWidth="1"/>
    <col min="5894" max="5894" width="9.42578125" style="256" customWidth="1"/>
    <col min="5895" max="5895" width="10.42578125" style="256" customWidth="1"/>
    <col min="5896" max="5896" width="17.7109375" style="256" customWidth="1"/>
    <col min="5897" max="6144" width="9.140625" style="256"/>
    <col min="6145" max="6145" width="5.5703125" style="256" customWidth="1"/>
    <col min="6146" max="6146" width="36.140625" style="256" customWidth="1"/>
    <col min="6147" max="6147" width="15.7109375" style="256" customWidth="1"/>
    <col min="6148" max="6148" width="7.85546875" style="256" customWidth="1"/>
    <col min="6149" max="6149" width="8.140625" style="256" customWidth="1"/>
    <col min="6150" max="6150" width="9.42578125" style="256" customWidth="1"/>
    <col min="6151" max="6151" width="10.42578125" style="256" customWidth="1"/>
    <col min="6152" max="6152" width="17.7109375" style="256" customWidth="1"/>
    <col min="6153" max="6400" width="9.140625" style="256"/>
    <col min="6401" max="6401" width="5.5703125" style="256" customWidth="1"/>
    <col min="6402" max="6402" width="36.140625" style="256" customWidth="1"/>
    <col min="6403" max="6403" width="15.7109375" style="256" customWidth="1"/>
    <col min="6404" max="6404" width="7.85546875" style="256" customWidth="1"/>
    <col min="6405" max="6405" width="8.140625" style="256" customWidth="1"/>
    <col min="6406" max="6406" width="9.42578125" style="256" customWidth="1"/>
    <col min="6407" max="6407" width="10.42578125" style="256" customWidth="1"/>
    <col min="6408" max="6408" width="17.7109375" style="256" customWidth="1"/>
    <col min="6409" max="6656" width="9.140625" style="256"/>
    <col min="6657" max="6657" width="5.5703125" style="256" customWidth="1"/>
    <col min="6658" max="6658" width="36.140625" style="256" customWidth="1"/>
    <col min="6659" max="6659" width="15.7109375" style="256" customWidth="1"/>
    <col min="6660" max="6660" width="7.85546875" style="256" customWidth="1"/>
    <col min="6661" max="6661" width="8.140625" style="256" customWidth="1"/>
    <col min="6662" max="6662" width="9.42578125" style="256" customWidth="1"/>
    <col min="6663" max="6663" width="10.42578125" style="256" customWidth="1"/>
    <col min="6664" max="6664" width="17.7109375" style="256" customWidth="1"/>
    <col min="6665" max="6912" width="9.140625" style="256"/>
    <col min="6913" max="6913" width="5.5703125" style="256" customWidth="1"/>
    <col min="6914" max="6914" width="36.140625" style="256" customWidth="1"/>
    <col min="6915" max="6915" width="15.7109375" style="256" customWidth="1"/>
    <col min="6916" max="6916" width="7.85546875" style="256" customWidth="1"/>
    <col min="6917" max="6917" width="8.140625" style="256" customWidth="1"/>
    <col min="6918" max="6918" width="9.42578125" style="256" customWidth="1"/>
    <col min="6919" max="6919" width="10.42578125" style="256" customWidth="1"/>
    <col min="6920" max="6920" width="17.7109375" style="256" customWidth="1"/>
    <col min="6921" max="7168" width="9.140625" style="256"/>
    <col min="7169" max="7169" width="5.5703125" style="256" customWidth="1"/>
    <col min="7170" max="7170" width="36.140625" style="256" customWidth="1"/>
    <col min="7171" max="7171" width="15.7109375" style="256" customWidth="1"/>
    <col min="7172" max="7172" width="7.85546875" style="256" customWidth="1"/>
    <col min="7173" max="7173" width="8.140625" style="256" customWidth="1"/>
    <col min="7174" max="7174" width="9.42578125" style="256" customWidth="1"/>
    <col min="7175" max="7175" width="10.42578125" style="256" customWidth="1"/>
    <col min="7176" max="7176" width="17.7109375" style="256" customWidth="1"/>
    <col min="7177" max="7424" width="9.140625" style="256"/>
    <col min="7425" max="7425" width="5.5703125" style="256" customWidth="1"/>
    <col min="7426" max="7426" width="36.140625" style="256" customWidth="1"/>
    <col min="7427" max="7427" width="15.7109375" style="256" customWidth="1"/>
    <col min="7428" max="7428" width="7.85546875" style="256" customWidth="1"/>
    <col min="7429" max="7429" width="8.140625" style="256" customWidth="1"/>
    <col min="7430" max="7430" width="9.42578125" style="256" customWidth="1"/>
    <col min="7431" max="7431" width="10.42578125" style="256" customWidth="1"/>
    <col min="7432" max="7432" width="17.7109375" style="256" customWidth="1"/>
    <col min="7433" max="7680" width="9.140625" style="256"/>
    <col min="7681" max="7681" width="5.5703125" style="256" customWidth="1"/>
    <col min="7682" max="7682" width="36.140625" style="256" customWidth="1"/>
    <col min="7683" max="7683" width="15.7109375" style="256" customWidth="1"/>
    <col min="7684" max="7684" width="7.85546875" style="256" customWidth="1"/>
    <col min="7685" max="7685" width="8.140625" style="256" customWidth="1"/>
    <col min="7686" max="7686" width="9.42578125" style="256" customWidth="1"/>
    <col min="7687" max="7687" width="10.42578125" style="256" customWidth="1"/>
    <col min="7688" max="7688" width="17.7109375" style="256" customWidth="1"/>
    <col min="7689" max="7936" width="9.140625" style="256"/>
    <col min="7937" max="7937" width="5.5703125" style="256" customWidth="1"/>
    <col min="7938" max="7938" width="36.140625" style="256" customWidth="1"/>
    <col min="7939" max="7939" width="15.7109375" style="256" customWidth="1"/>
    <col min="7940" max="7940" width="7.85546875" style="256" customWidth="1"/>
    <col min="7941" max="7941" width="8.140625" style="256" customWidth="1"/>
    <col min="7942" max="7942" width="9.42578125" style="256" customWidth="1"/>
    <col min="7943" max="7943" width="10.42578125" style="256" customWidth="1"/>
    <col min="7944" max="7944" width="17.7109375" style="256" customWidth="1"/>
    <col min="7945" max="8192" width="9.140625" style="256"/>
    <col min="8193" max="8193" width="5.5703125" style="256" customWidth="1"/>
    <col min="8194" max="8194" width="36.140625" style="256" customWidth="1"/>
    <col min="8195" max="8195" width="15.7109375" style="256" customWidth="1"/>
    <col min="8196" max="8196" width="7.85546875" style="256" customWidth="1"/>
    <col min="8197" max="8197" width="8.140625" style="256" customWidth="1"/>
    <col min="8198" max="8198" width="9.42578125" style="256" customWidth="1"/>
    <col min="8199" max="8199" width="10.42578125" style="256" customWidth="1"/>
    <col min="8200" max="8200" width="17.7109375" style="256" customWidth="1"/>
    <col min="8201" max="8448" width="9.140625" style="256"/>
    <col min="8449" max="8449" width="5.5703125" style="256" customWidth="1"/>
    <col min="8450" max="8450" width="36.140625" style="256" customWidth="1"/>
    <col min="8451" max="8451" width="15.7109375" style="256" customWidth="1"/>
    <col min="8452" max="8452" width="7.85546875" style="256" customWidth="1"/>
    <col min="8453" max="8453" width="8.140625" style="256" customWidth="1"/>
    <col min="8454" max="8454" width="9.42578125" style="256" customWidth="1"/>
    <col min="8455" max="8455" width="10.42578125" style="256" customWidth="1"/>
    <col min="8456" max="8456" width="17.7109375" style="256" customWidth="1"/>
    <col min="8457" max="8704" width="9.140625" style="256"/>
    <col min="8705" max="8705" width="5.5703125" style="256" customWidth="1"/>
    <col min="8706" max="8706" width="36.140625" style="256" customWidth="1"/>
    <col min="8707" max="8707" width="15.7109375" style="256" customWidth="1"/>
    <col min="8708" max="8708" width="7.85546875" style="256" customWidth="1"/>
    <col min="8709" max="8709" width="8.140625" style="256" customWidth="1"/>
    <col min="8710" max="8710" width="9.42578125" style="256" customWidth="1"/>
    <col min="8711" max="8711" width="10.42578125" style="256" customWidth="1"/>
    <col min="8712" max="8712" width="17.7109375" style="256" customWidth="1"/>
    <col min="8713" max="8960" width="9.140625" style="256"/>
    <col min="8961" max="8961" width="5.5703125" style="256" customWidth="1"/>
    <col min="8962" max="8962" width="36.140625" style="256" customWidth="1"/>
    <col min="8963" max="8963" width="15.7109375" style="256" customWidth="1"/>
    <col min="8964" max="8964" width="7.85546875" style="256" customWidth="1"/>
    <col min="8965" max="8965" width="8.140625" style="256" customWidth="1"/>
    <col min="8966" max="8966" width="9.42578125" style="256" customWidth="1"/>
    <col min="8967" max="8967" width="10.42578125" style="256" customWidth="1"/>
    <col min="8968" max="8968" width="17.7109375" style="256" customWidth="1"/>
    <col min="8969" max="9216" width="9.140625" style="256"/>
    <col min="9217" max="9217" width="5.5703125" style="256" customWidth="1"/>
    <col min="9218" max="9218" width="36.140625" style="256" customWidth="1"/>
    <col min="9219" max="9219" width="15.7109375" style="256" customWidth="1"/>
    <col min="9220" max="9220" width="7.85546875" style="256" customWidth="1"/>
    <col min="9221" max="9221" width="8.140625" style="256" customWidth="1"/>
    <col min="9222" max="9222" width="9.42578125" style="256" customWidth="1"/>
    <col min="9223" max="9223" width="10.42578125" style="256" customWidth="1"/>
    <col min="9224" max="9224" width="17.7109375" style="256" customWidth="1"/>
    <col min="9225" max="9472" width="9.140625" style="256"/>
    <col min="9473" max="9473" width="5.5703125" style="256" customWidth="1"/>
    <col min="9474" max="9474" width="36.140625" style="256" customWidth="1"/>
    <col min="9475" max="9475" width="15.7109375" style="256" customWidth="1"/>
    <col min="9476" max="9476" width="7.85546875" style="256" customWidth="1"/>
    <col min="9477" max="9477" width="8.140625" style="256" customWidth="1"/>
    <col min="9478" max="9478" width="9.42578125" style="256" customWidth="1"/>
    <col min="9479" max="9479" width="10.42578125" style="256" customWidth="1"/>
    <col min="9480" max="9480" width="17.7109375" style="256" customWidth="1"/>
    <col min="9481" max="9728" width="9.140625" style="256"/>
    <col min="9729" max="9729" width="5.5703125" style="256" customWidth="1"/>
    <col min="9730" max="9730" width="36.140625" style="256" customWidth="1"/>
    <col min="9731" max="9731" width="15.7109375" style="256" customWidth="1"/>
    <col min="9732" max="9732" width="7.85546875" style="256" customWidth="1"/>
    <col min="9733" max="9733" width="8.140625" style="256" customWidth="1"/>
    <col min="9734" max="9734" width="9.42578125" style="256" customWidth="1"/>
    <col min="9735" max="9735" width="10.42578125" style="256" customWidth="1"/>
    <col min="9736" max="9736" width="17.7109375" style="256" customWidth="1"/>
    <col min="9737" max="9984" width="9.140625" style="256"/>
    <col min="9985" max="9985" width="5.5703125" style="256" customWidth="1"/>
    <col min="9986" max="9986" width="36.140625" style="256" customWidth="1"/>
    <col min="9987" max="9987" width="15.7109375" style="256" customWidth="1"/>
    <col min="9988" max="9988" width="7.85546875" style="256" customWidth="1"/>
    <col min="9989" max="9989" width="8.140625" style="256" customWidth="1"/>
    <col min="9990" max="9990" width="9.42578125" style="256" customWidth="1"/>
    <col min="9991" max="9991" width="10.42578125" style="256" customWidth="1"/>
    <col min="9992" max="9992" width="17.7109375" style="256" customWidth="1"/>
    <col min="9993" max="10240" width="9.140625" style="256"/>
    <col min="10241" max="10241" width="5.5703125" style="256" customWidth="1"/>
    <col min="10242" max="10242" width="36.140625" style="256" customWidth="1"/>
    <col min="10243" max="10243" width="15.7109375" style="256" customWidth="1"/>
    <col min="10244" max="10244" width="7.85546875" style="256" customWidth="1"/>
    <col min="10245" max="10245" width="8.140625" style="256" customWidth="1"/>
    <col min="10246" max="10246" width="9.42578125" style="256" customWidth="1"/>
    <col min="10247" max="10247" width="10.42578125" style="256" customWidth="1"/>
    <col min="10248" max="10248" width="17.7109375" style="256" customWidth="1"/>
    <col min="10249" max="10496" width="9.140625" style="256"/>
    <col min="10497" max="10497" width="5.5703125" style="256" customWidth="1"/>
    <col min="10498" max="10498" width="36.140625" style="256" customWidth="1"/>
    <col min="10499" max="10499" width="15.7109375" style="256" customWidth="1"/>
    <col min="10500" max="10500" width="7.85546875" style="256" customWidth="1"/>
    <col min="10501" max="10501" width="8.140625" style="256" customWidth="1"/>
    <col min="10502" max="10502" width="9.42578125" style="256" customWidth="1"/>
    <col min="10503" max="10503" width="10.42578125" style="256" customWidth="1"/>
    <col min="10504" max="10504" width="17.7109375" style="256" customWidth="1"/>
    <col min="10505" max="10752" width="9.140625" style="256"/>
    <col min="10753" max="10753" width="5.5703125" style="256" customWidth="1"/>
    <col min="10754" max="10754" width="36.140625" style="256" customWidth="1"/>
    <col min="10755" max="10755" width="15.7109375" style="256" customWidth="1"/>
    <col min="10756" max="10756" width="7.85546875" style="256" customWidth="1"/>
    <col min="10757" max="10757" width="8.140625" style="256" customWidth="1"/>
    <col min="10758" max="10758" width="9.42578125" style="256" customWidth="1"/>
    <col min="10759" max="10759" width="10.42578125" style="256" customWidth="1"/>
    <col min="10760" max="10760" width="17.7109375" style="256" customWidth="1"/>
    <col min="10761" max="11008" width="9.140625" style="256"/>
    <col min="11009" max="11009" width="5.5703125" style="256" customWidth="1"/>
    <col min="11010" max="11010" width="36.140625" style="256" customWidth="1"/>
    <col min="11011" max="11011" width="15.7109375" style="256" customWidth="1"/>
    <col min="11012" max="11012" width="7.85546875" style="256" customWidth="1"/>
    <col min="11013" max="11013" width="8.140625" style="256" customWidth="1"/>
    <col min="11014" max="11014" width="9.42578125" style="256" customWidth="1"/>
    <col min="11015" max="11015" width="10.42578125" style="256" customWidth="1"/>
    <col min="11016" max="11016" width="17.7109375" style="256" customWidth="1"/>
    <col min="11017" max="11264" width="9.140625" style="256"/>
    <col min="11265" max="11265" width="5.5703125" style="256" customWidth="1"/>
    <col min="11266" max="11266" width="36.140625" style="256" customWidth="1"/>
    <col min="11267" max="11267" width="15.7109375" style="256" customWidth="1"/>
    <col min="11268" max="11268" width="7.85546875" style="256" customWidth="1"/>
    <col min="11269" max="11269" width="8.140625" style="256" customWidth="1"/>
    <col min="11270" max="11270" width="9.42578125" style="256" customWidth="1"/>
    <col min="11271" max="11271" width="10.42578125" style="256" customWidth="1"/>
    <col min="11272" max="11272" width="17.7109375" style="256" customWidth="1"/>
    <col min="11273" max="11520" width="9.140625" style="256"/>
    <col min="11521" max="11521" width="5.5703125" style="256" customWidth="1"/>
    <col min="11522" max="11522" width="36.140625" style="256" customWidth="1"/>
    <col min="11523" max="11523" width="15.7109375" style="256" customWidth="1"/>
    <col min="11524" max="11524" width="7.85546875" style="256" customWidth="1"/>
    <col min="11525" max="11525" width="8.140625" style="256" customWidth="1"/>
    <col min="11526" max="11526" width="9.42578125" style="256" customWidth="1"/>
    <col min="11527" max="11527" width="10.42578125" style="256" customWidth="1"/>
    <col min="11528" max="11528" width="17.7109375" style="256" customWidth="1"/>
    <col min="11529" max="11776" width="9.140625" style="256"/>
    <col min="11777" max="11777" width="5.5703125" style="256" customWidth="1"/>
    <col min="11778" max="11778" width="36.140625" style="256" customWidth="1"/>
    <col min="11779" max="11779" width="15.7109375" style="256" customWidth="1"/>
    <col min="11780" max="11780" width="7.85546875" style="256" customWidth="1"/>
    <col min="11781" max="11781" width="8.140625" style="256" customWidth="1"/>
    <col min="11782" max="11782" width="9.42578125" style="256" customWidth="1"/>
    <col min="11783" max="11783" width="10.42578125" style="256" customWidth="1"/>
    <col min="11784" max="11784" width="17.7109375" style="256" customWidth="1"/>
    <col min="11785" max="12032" width="9.140625" style="256"/>
    <col min="12033" max="12033" width="5.5703125" style="256" customWidth="1"/>
    <col min="12034" max="12034" width="36.140625" style="256" customWidth="1"/>
    <col min="12035" max="12035" width="15.7109375" style="256" customWidth="1"/>
    <col min="12036" max="12036" width="7.85546875" style="256" customWidth="1"/>
    <col min="12037" max="12037" width="8.140625" style="256" customWidth="1"/>
    <col min="12038" max="12038" width="9.42578125" style="256" customWidth="1"/>
    <col min="12039" max="12039" width="10.42578125" style="256" customWidth="1"/>
    <col min="12040" max="12040" width="17.7109375" style="256" customWidth="1"/>
    <col min="12041" max="12288" width="9.140625" style="256"/>
    <col min="12289" max="12289" width="5.5703125" style="256" customWidth="1"/>
    <col min="12290" max="12290" width="36.140625" style="256" customWidth="1"/>
    <col min="12291" max="12291" width="15.7109375" style="256" customWidth="1"/>
    <col min="12292" max="12292" width="7.85546875" style="256" customWidth="1"/>
    <col min="12293" max="12293" width="8.140625" style="256" customWidth="1"/>
    <col min="12294" max="12294" width="9.42578125" style="256" customWidth="1"/>
    <col min="12295" max="12295" width="10.42578125" style="256" customWidth="1"/>
    <col min="12296" max="12296" width="17.7109375" style="256" customWidth="1"/>
    <col min="12297" max="12544" width="9.140625" style="256"/>
    <col min="12545" max="12545" width="5.5703125" style="256" customWidth="1"/>
    <col min="12546" max="12546" width="36.140625" style="256" customWidth="1"/>
    <col min="12547" max="12547" width="15.7109375" style="256" customWidth="1"/>
    <col min="12548" max="12548" width="7.85546875" style="256" customWidth="1"/>
    <col min="12549" max="12549" width="8.140625" style="256" customWidth="1"/>
    <col min="12550" max="12550" width="9.42578125" style="256" customWidth="1"/>
    <col min="12551" max="12551" width="10.42578125" style="256" customWidth="1"/>
    <col min="12552" max="12552" width="17.7109375" style="256" customWidth="1"/>
    <col min="12553" max="12800" width="9.140625" style="256"/>
    <col min="12801" max="12801" width="5.5703125" style="256" customWidth="1"/>
    <col min="12802" max="12802" width="36.140625" style="256" customWidth="1"/>
    <col min="12803" max="12803" width="15.7109375" style="256" customWidth="1"/>
    <col min="12804" max="12804" width="7.85546875" style="256" customWidth="1"/>
    <col min="12805" max="12805" width="8.140625" style="256" customWidth="1"/>
    <col min="12806" max="12806" width="9.42578125" style="256" customWidth="1"/>
    <col min="12807" max="12807" width="10.42578125" style="256" customWidth="1"/>
    <col min="12808" max="12808" width="17.7109375" style="256" customWidth="1"/>
    <col min="12809" max="13056" width="9.140625" style="256"/>
    <col min="13057" max="13057" width="5.5703125" style="256" customWidth="1"/>
    <col min="13058" max="13058" width="36.140625" style="256" customWidth="1"/>
    <col min="13059" max="13059" width="15.7109375" style="256" customWidth="1"/>
    <col min="13060" max="13060" width="7.85546875" style="256" customWidth="1"/>
    <col min="13061" max="13061" width="8.140625" style="256" customWidth="1"/>
    <col min="13062" max="13062" width="9.42578125" style="256" customWidth="1"/>
    <col min="13063" max="13063" width="10.42578125" style="256" customWidth="1"/>
    <col min="13064" max="13064" width="17.7109375" style="256" customWidth="1"/>
    <col min="13065" max="13312" width="9.140625" style="256"/>
    <col min="13313" max="13313" width="5.5703125" style="256" customWidth="1"/>
    <col min="13314" max="13314" width="36.140625" style="256" customWidth="1"/>
    <col min="13315" max="13315" width="15.7109375" style="256" customWidth="1"/>
    <col min="13316" max="13316" width="7.85546875" style="256" customWidth="1"/>
    <col min="13317" max="13317" width="8.140625" style="256" customWidth="1"/>
    <col min="13318" max="13318" width="9.42578125" style="256" customWidth="1"/>
    <col min="13319" max="13319" width="10.42578125" style="256" customWidth="1"/>
    <col min="13320" max="13320" width="17.7109375" style="256" customWidth="1"/>
    <col min="13321" max="13568" width="9.140625" style="256"/>
    <col min="13569" max="13569" width="5.5703125" style="256" customWidth="1"/>
    <col min="13570" max="13570" width="36.140625" style="256" customWidth="1"/>
    <col min="13571" max="13571" width="15.7109375" style="256" customWidth="1"/>
    <col min="13572" max="13572" width="7.85546875" style="256" customWidth="1"/>
    <col min="13573" max="13573" width="8.140625" style="256" customWidth="1"/>
    <col min="13574" max="13574" width="9.42578125" style="256" customWidth="1"/>
    <col min="13575" max="13575" width="10.42578125" style="256" customWidth="1"/>
    <col min="13576" max="13576" width="17.7109375" style="256" customWidth="1"/>
    <col min="13577" max="13824" width="9.140625" style="256"/>
    <col min="13825" max="13825" width="5.5703125" style="256" customWidth="1"/>
    <col min="13826" max="13826" width="36.140625" style="256" customWidth="1"/>
    <col min="13827" max="13827" width="15.7109375" style="256" customWidth="1"/>
    <col min="13828" max="13828" width="7.85546875" style="256" customWidth="1"/>
    <col min="13829" max="13829" width="8.140625" style="256" customWidth="1"/>
    <col min="13830" max="13830" width="9.42578125" style="256" customWidth="1"/>
    <col min="13831" max="13831" width="10.42578125" style="256" customWidth="1"/>
    <col min="13832" max="13832" width="17.7109375" style="256" customWidth="1"/>
    <col min="13833" max="14080" width="9.140625" style="256"/>
    <col min="14081" max="14081" width="5.5703125" style="256" customWidth="1"/>
    <col min="14082" max="14082" width="36.140625" style="256" customWidth="1"/>
    <col min="14083" max="14083" width="15.7109375" style="256" customWidth="1"/>
    <col min="14084" max="14084" width="7.85546875" style="256" customWidth="1"/>
    <col min="14085" max="14085" width="8.140625" style="256" customWidth="1"/>
    <col min="14086" max="14086" width="9.42578125" style="256" customWidth="1"/>
    <col min="14087" max="14087" width="10.42578125" style="256" customWidth="1"/>
    <col min="14088" max="14088" width="17.7109375" style="256" customWidth="1"/>
    <col min="14089" max="14336" width="9.140625" style="256"/>
    <col min="14337" max="14337" width="5.5703125" style="256" customWidth="1"/>
    <col min="14338" max="14338" width="36.140625" style="256" customWidth="1"/>
    <col min="14339" max="14339" width="15.7109375" style="256" customWidth="1"/>
    <col min="14340" max="14340" width="7.85546875" style="256" customWidth="1"/>
    <col min="14341" max="14341" width="8.140625" style="256" customWidth="1"/>
    <col min="14342" max="14342" width="9.42578125" style="256" customWidth="1"/>
    <col min="14343" max="14343" width="10.42578125" style="256" customWidth="1"/>
    <col min="14344" max="14344" width="17.7109375" style="256" customWidth="1"/>
    <col min="14345" max="14592" width="9.140625" style="256"/>
    <col min="14593" max="14593" width="5.5703125" style="256" customWidth="1"/>
    <col min="14594" max="14594" width="36.140625" style="256" customWidth="1"/>
    <col min="14595" max="14595" width="15.7109375" style="256" customWidth="1"/>
    <col min="14596" max="14596" width="7.85546875" style="256" customWidth="1"/>
    <col min="14597" max="14597" width="8.140625" style="256" customWidth="1"/>
    <col min="14598" max="14598" width="9.42578125" style="256" customWidth="1"/>
    <col min="14599" max="14599" width="10.42578125" style="256" customWidth="1"/>
    <col min="14600" max="14600" width="17.7109375" style="256" customWidth="1"/>
    <col min="14601" max="14848" width="9.140625" style="256"/>
    <col min="14849" max="14849" width="5.5703125" style="256" customWidth="1"/>
    <col min="14850" max="14850" width="36.140625" style="256" customWidth="1"/>
    <col min="14851" max="14851" width="15.7109375" style="256" customWidth="1"/>
    <col min="14852" max="14852" width="7.85546875" style="256" customWidth="1"/>
    <col min="14853" max="14853" width="8.140625" style="256" customWidth="1"/>
    <col min="14854" max="14854" width="9.42578125" style="256" customWidth="1"/>
    <col min="14855" max="14855" width="10.42578125" style="256" customWidth="1"/>
    <col min="14856" max="14856" width="17.7109375" style="256" customWidth="1"/>
    <col min="14857" max="15104" width="9.140625" style="256"/>
    <col min="15105" max="15105" width="5.5703125" style="256" customWidth="1"/>
    <col min="15106" max="15106" width="36.140625" style="256" customWidth="1"/>
    <col min="15107" max="15107" width="15.7109375" style="256" customWidth="1"/>
    <col min="15108" max="15108" width="7.85546875" style="256" customWidth="1"/>
    <col min="15109" max="15109" width="8.140625" style="256" customWidth="1"/>
    <col min="15110" max="15110" width="9.42578125" style="256" customWidth="1"/>
    <col min="15111" max="15111" width="10.42578125" style="256" customWidth="1"/>
    <col min="15112" max="15112" width="17.7109375" style="256" customWidth="1"/>
    <col min="15113" max="15360" width="9.140625" style="256"/>
    <col min="15361" max="15361" width="5.5703125" style="256" customWidth="1"/>
    <col min="15362" max="15362" width="36.140625" style="256" customWidth="1"/>
    <col min="15363" max="15363" width="15.7109375" style="256" customWidth="1"/>
    <col min="15364" max="15364" width="7.85546875" style="256" customWidth="1"/>
    <col min="15365" max="15365" width="8.140625" style="256" customWidth="1"/>
    <col min="15366" max="15366" width="9.42578125" style="256" customWidth="1"/>
    <col min="15367" max="15367" width="10.42578125" style="256" customWidth="1"/>
    <col min="15368" max="15368" width="17.7109375" style="256" customWidth="1"/>
    <col min="15369" max="15616" width="9.140625" style="256"/>
    <col min="15617" max="15617" width="5.5703125" style="256" customWidth="1"/>
    <col min="15618" max="15618" width="36.140625" style="256" customWidth="1"/>
    <col min="15619" max="15619" width="15.7109375" style="256" customWidth="1"/>
    <col min="15620" max="15620" width="7.85546875" style="256" customWidth="1"/>
    <col min="15621" max="15621" width="8.140625" style="256" customWidth="1"/>
    <col min="15622" max="15622" width="9.42578125" style="256" customWidth="1"/>
    <col min="15623" max="15623" width="10.42578125" style="256" customWidth="1"/>
    <col min="15624" max="15624" width="17.7109375" style="256" customWidth="1"/>
    <col min="15625" max="15872" width="9.140625" style="256"/>
    <col min="15873" max="15873" width="5.5703125" style="256" customWidth="1"/>
    <col min="15874" max="15874" width="36.140625" style="256" customWidth="1"/>
    <col min="15875" max="15875" width="15.7109375" style="256" customWidth="1"/>
    <col min="15876" max="15876" width="7.85546875" style="256" customWidth="1"/>
    <col min="15877" max="15877" width="8.140625" style="256" customWidth="1"/>
    <col min="15878" max="15878" width="9.42578125" style="256" customWidth="1"/>
    <col min="15879" max="15879" width="10.42578125" style="256" customWidth="1"/>
    <col min="15880" max="15880" width="17.7109375" style="256" customWidth="1"/>
    <col min="15881" max="16128" width="9.140625" style="256"/>
    <col min="16129" max="16129" width="5.5703125" style="256" customWidth="1"/>
    <col min="16130" max="16130" width="36.140625" style="256" customWidth="1"/>
    <col min="16131" max="16131" width="15.7109375" style="256" customWidth="1"/>
    <col min="16132" max="16132" width="7.85546875" style="256" customWidth="1"/>
    <col min="16133" max="16133" width="8.140625" style="256" customWidth="1"/>
    <col min="16134" max="16134" width="9.42578125" style="256" customWidth="1"/>
    <col min="16135" max="16135" width="10.42578125" style="256" customWidth="1"/>
    <col min="16136" max="16136" width="17.7109375" style="256" customWidth="1"/>
    <col min="16137" max="16384" width="9.140625" style="256"/>
  </cols>
  <sheetData>
    <row r="1" spans="1:22" ht="15">
      <c r="A1" s="794" t="s">
        <v>823</v>
      </c>
      <c r="B1" s="795"/>
      <c r="C1" s="795"/>
      <c r="D1" s="795"/>
      <c r="E1" s="795"/>
      <c r="F1" s="795"/>
      <c r="G1" s="795"/>
      <c r="H1" s="795"/>
    </row>
    <row r="2" spans="1:22" s="258" customFormat="1" ht="39.75" customHeight="1" thickBot="1">
      <c r="A2" s="796" t="s">
        <v>824</v>
      </c>
      <c r="B2" s="796"/>
      <c r="C2" s="796"/>
      <c r="D2" s="796"/>
      <c r="E2" s="796"/>
      <c r="F2" s="796"/>
      <c r="G2" s="797"/>
      <c r="H2" s="79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42" customHeight="1" thickTop="1">
      <c r="A3" s="798" t="s">
        <v>825</v>
      </c>
      <c r="B3" s="800" t="s">
        <v>826</v>
      </c>
      <c r="C3" s="791" t="s">
        <v>1927</v>
      </c>
      <c r="D3" s="800" t="s">
        <v>1946</v>
      </c>
      <c r="E3" s="800"/>
      <c r="F3" s="802" t="s">
        <v>1947</v>
      </c>
      <c r="G3" s="802"/>
      <c r="H3" s="803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1:22" ht="67.5" customHeight="1">
      <c r="A4" s="799"/>
      <c r="B4" s="801"/>
      <c r="C4" s="801"/>
      <c r="D4" s="260" t="s">
        <v>292</v>
      </c>
      <c r="E4" s="260" t="s">
        <v>827</v>
      </c>
      <c r="F4" s="261" t="s">
        <v>62</v>
      </c>
      <c r="G4" s="260" t="s">
        <v>828</v>
      </c>
      <c r="H4" s="262" t="s">
        <v>829</v>
      </c>
    </row>
    <row r="5" spans="1:22" s="268" customFormat="1" ht="17.25" customHeight="1">
      <c r="A5" s="263"/>
      <c r="B5" s="264" t="s">
        <v>79</v>
      </c>
      <c r="C5" s="265">
        <v>128509</v>
      </c>
      <c r="D5" s="265">
        <v>111639</v>
      </c>
      <c r="E5" s="265">
        <v>51322</v>
      </c>
      <c r="F5" s="265">
        <v>168342</v>
      </c>
      <c r="G5" s="265">
        <v>85786</v>
      </c>
      <c r="H5" s="266">
        <v>13488</v>
      </c>
      <c r="I5" s="267"/>
    </row>
    <row r="6" spans="1:22" ht="15">
      <c r="A6" s="1" t="s">
        <v>1055</v>
      </c>
      <c r="B6" s="89" t="s">
        <v>1025</v>
      </c>
      <c r="C6" s="9">
        <v>6871</v>
      </c>
      <c r="D6" s="9">
        <v>8496</v>
      </c>
      <c r="E6" s="9">
        <v>6842</v>
      </c>
      <c r="F6" s="9">
        <v>15294</v>
      </c>
      <c r="G6" s="9">
        <v>13018</v>
      </c>
      <c r="H6" s="10">
        <v>862</v>
      </c>
      <c r="I6" s="269"/>
    </row>
    <row r="7" spans="1:22" ht="15">
      <c r="A7" s="1" t="s">
        <v>1059</v>
      </c>
      <c r="B7" s="89" t="s">
        <v>1029</v>
      </c>
      <c r="C7" s="9">
        <v>5831</v>
      </c>
      <c r="D7" s="9">
        <v>1815</v>
      </c>
      <c r="E7" s="9">
        <v>251</v>
      </c>
      <c r="F7" s="9">
        <v>2179</v>
      </c>
      <c r="G7" s="9">
        <v>447</v>
      </c>
      <c r="H7" s="10">
        <v>712</v>
      </c>
      <c r="I7" s="269"/>
    </row>
    <row r="8" spans="1:22" ht="15">
      <c r="A8" s="1" t="s">
        <v>1056</v>
      </c>
      <c r="B8" s="89" t="s">
        <v>1026</v>
      </c>
      <c r="C8" s="9">
        <v>5093</v>
      </c>
      <c r="D8" s="9">
        <v>1745</v>
      </c>
      <c r="E8" s="9">
        <v>540</v>
      </c>
      <c r="F8" s="9">
        <v>3275</v>
      </c>
      <c r="G8" s="9">
        <v>1166</v>
      </c>
      <c r="H8" s="10">
        <v>134</v>
      </c>
      <c r="I8" s="269"/>
    </row>
    <row r="9" spans="1:22" ht="15">
      <c r="A9" s="1" t="s">
        <v>1060</v>
      </c>
      <c r="B9" s="89" t="s">
        <v>1030</v>
      </c>
      <c r="C9" s="9">
        <v>4871</v>
      </c>
      <c r="D9" s="9">
        <v>707</v>
      </c>
      <c r="E9" s="9">
        <v>212</v>
      </c>
      <c r="F9" s="9">
        <v>988</v>
      </c>
      <c r="G9" s="9">
        <v>384</v>
      </c>
      <c r="H9" s="10">
        <v>373</v>
      </c>
      <c r="I9" s="269"/>
    </row>
    <row r="10" spans="1:22" ht="15">
      <c r="A10" s="1" t="s">
        <v>1057</v>
      </c>
      <c r="B10" s="89" t="s">
        <v>1027</v>
      </c>
      <c r="C10" s="9">
        <v>4184</v>
      </c>
      <c r="D10" s="9">
        <v>2476</v>
      </c>
      <c r="E10" s="9">
        <v>1965</v>
      </c>
      <c r="F10" s="9">
        <v>4192</v>
      </c>
      <c r="G10" s="9">
        <v>3503</v>
      </c>
      <c r="H10" s="10">
        <v>259</v>
      </c>
      <c r="I10" s="269"/>
    </row>
    <row r="11" spans="1:22" ht="15">
      <c r="A11" s="1" t="s">
        <v>1062</v>
      </c>
      <c r="B11" s="89" t="s">
        <v>1032</v>
      </c>
      <c r="C11" s="9">
        <v>3710</v>
      </c>
      <c r="D11" s="9">
        <v>1274</v>
      </c>
      <c r="E11" s="9">
        <v>0</v>
      </c>
      <c r="F11" s="9">
        <v>2465</v>
      </c>
      <c r="G11" s="9">
        <v>3</v>
      </c>
      <c r="H11" s="10">
        <v>313</v>
      </c>
      <c r="I11" s="269"/>
    </row>
    <row r="12" spans="1:22" ht="15">
      <c r="A12" s="1" t="s">
        <v>1061</v>
      </c>
      <c r="B12" s="89" t="s">
        <v>1031</v>
      </c>
      <c r="C12" s="9">
        <v>3606</v>
      </c>
      <c r="D12" s="9">
        <v>1491</v>
      </c>
      <c r="E12" s="9">
        <v>1228</v>
      </c>
      <c r="F12" s="9">
        <v>2923</v>
      </c>
      <c r="G12" s="9">
        <v>2504</v>
      </c>
      <c r="H12" s="10">
        <v>611</v>
      </c>
      <c r="I12" s="269"/>
    </row>
    <row r="13" spans="1:22" ht="30">
      <c r="A13" s="1" t="s">
        <v>1065</v>
      </c>
      <c r="B13" s="89" t="s">
        <v>1035</v>
      </c>
      <c r="C13" s="9">
        <v>3590</v>
      </c>
      <c r="D13" s="9">
        <v>794</v>
      </c>
      <c r="E13" s="9">
        <v>324</v>
      </c>
      <c r="F13" s="9">
        <v>1327</v>
      </c>
      <c r="G13" s="9">
        <v>562</v>
      </c>
      <c r="H13" s="10">
        <v>447</v>
      </c>
      <c r="I13" s="269"/>
    </row>
    <row r="14" spans="1:22" ht="15">
      <c r="A14" s="1" t="s">
        <v>1071</v>
      </c>
      <c r="B14" s="89" t="s">
        <v>1041</v>
      </c>
      <c r="C14" s="9">
        <v>3453</v>
      </c>
      <c r="D14" s="9">
        <v>758</v>
      </c>
      <c r="E14" s="9">
        <v>541</v>
      </c>
      <c r="F14" s="9">
        <v>1183</v>
      </c>
      <c r="G14" s="9">
        <v>919</v>
      </c>
      <c r="H14" s="10">
        <v>515</v>
      </c>
      <c r="I14" s="269"/>
    </row>
    <row r="15" spans="1:22" ht="15">
      <c r="A15" s="1" t="s">
        <v>1058</v>
      </c>
      <c r="B15" s="89" t="s">
        <v>1028</v>
      </c>
      <c r="C15" s="9">
        <v>3331</v>
      </c>
      <c r="D15" s="9">
        <v>105</v>
      </c>
      <c r="E15" s="9">
        <v>1</v>
      </c>
      <c r="F15" s="9">
        <v>212</v>
      </c>
      <c r="G15" s="9">
        <v>4</v>
      </c>
      <c r="H15" s="10">
        <v>121</v>
      </c>
      <c r="I15" s="269"/>
    </row>
    <row r="16" spans="1:22" ht="15">
      <c r="A16" s="1" t="s">
        <v>1063</v>
      </c>
      <c r="B16" s="89" t="s">
        <v>1033</v>
      </c>
      <c r="C16" s="9">
        <v>2980</v>
      </c>
      <c r="D16" s="9">
        <v>1931</v>
      </c>
      <c r="E16" s="9">
        <v>1131</v>
      </c>
      <c r="F16" s="9">
        <v>3045</v>
      </c>
      <c r="G16" s="9">
        <v>2303</v>
      </c>
      <c r="H16" s="10">
        <v>151</v>
      </c>
      <c r="I16" s="269"/>
    </row>
    <row r="17" spans="1:13" ht="30">
      <c r="A17" s="1" t="s">
        <v>1069</v>
      </c>
      <c r="B17" s="89" t="s">
        <v>1039</v>
      </c>
      <c r="C17" s="9">
        <v>2960</v>
      </c>
      <c r="D17" s="9">
        <v>1836</v>
      </c>
      <c r="E17" s="9">
        <v>11</v>
      </c>
      <c r="F17" s="9">
        <v>3346</v>
      </c>
      <c r="G17" s="9">
        <v>26</v>
      </c>
      <c r="H17" s="10">
        <v>319</v>
      </c>
      <c r="I17" s="269"/>
    </row>
    <row r="18" spans="1:13" ht="15">
      <c r="A18" s="1" t="s">
        <v>1064</v>
      </c>
      <c r="B18" s="89" t="s">
        <v>1034</v>
      </c>
      <c r="C18" s="9">
        <v>2600</v>
      </c>
      <c r="D18" s="9">
        <v>373</v>
      </c>
      <c r="E18" s="9">
        <v>0</v>
      </c>
      <c r="F18" s="9">
        <v>746</v>
      </c>
      <c r="G18" s="9">
        <v>5</v>
      </c>
      <c r="H18" s="10">
        <v>148</v>
      </c>
      <c r="I18" s="269"/>
      <c r="M18" s="256" t="s">
        <v>96</v>
      </c>
    </row>
    <row r="19" spans="1:13" ht="15">
      <c r="A19" s="1" t="s">
        <v>1070</v>
      </c>
      <c r="B19" s="89" t="s">
        <v>1040</v>
      </c>
      <c r="C19" s="9">
        <v>2289</v>
      </c>
      <c r="D19" s="9">
        <v>421</v>
      </c>
      <c r="E19" s="9">
        <v>4</v>
      </c>
      <c r="F19" s="9">
        <v>742</v>
      </c>
      <c r="G19" s="9">
        <v>7</v>
      </c>
      <c r="H19" s="10">
        <v>104</v>
      </c>
      <c r="I19" s="269"/>
    </row>
    <row r="20" spans="1:13" ht="30">
      <c r="A20" s="1" t="s">
        <v>1077</v>
      </c>
      <c r="B20" s="89" t="s">
        <v>1047</v>
      </c>
      <c r="C20" s="9">
        <v>2089</v>
      </c>
      <c r="D20" s="9">
        <v>786</v>
      </c>
      <c r="E20" s="9">
        <v>528</v>
      </c>
      <c r="F20" s="9">
        <v>890</v>
      </c>
      <c r="G20" s="9">
        <v>664</v>
      </c>
      <c r="H20" s="10">
        <v>224</v>
      </c>
      <c r="I20" s="269"/>
    </row>
    <row r="21" spans="1:13" ht="30">
      <c r="A21" s="1" t="s">
        <v>1067</v>
      </c>
      <c r="B21" s="89" t="s">
        <v>1037</v>
      </c>
      <c r="C21" s="9">
        <v>1977</v>
      </c>
      <c r="D21" s="9">
        <v>1605</v>
      </c>
      <c r="E21" s="9">
        <v>688</v>
      </c>
      <c r="F21" s="9">
        <v>2853</v>
      </c>
      <c r="G21" s="9">
        <v>1422</v>
      </c>
      <c r="H21" s="10">
        <v>449</v>
      </c>
      <c r="I21" s="269"/>
    </row>
    <row r="22" spans="1:13" ht="15">
      <c r="A22" s="1" t="s">
        <v>1072</v>
      </c>
      <c r="B22" s="89" t="s">
        <v>1042</v>
      </c>
      <c r="C22" s="9">
        <v>1853</v>
      </c>
      <c r="D22" s="9">
        <v>434</v>
      </c>
      <c r="E22" s="9">
        <v>345</v>
      </c>
      <c r="F22" s="9">
        <v>683</v>
      </c>
      <c r="G22" s="9">
        <v>585</v>
      </c>
      <c r="H22" s="10">
        <v>139</v>
      </c>
      <c r="I22" s="269"/>
    </row>
    <row r="23" spans="1:13" ht="15">
      <c r="A23" s="1" t="s">
        <v>1074</v>
      </c>
      <c r="B23" s="89" t="s">
        <v>1044</v>
      </c>
      <c r="C23" s="9">
        <v>1652</v>
      </c>
      <c r="D23" s="9">
        <v>708</v>
      </c>
      <c r="E23" s="9">
        <v>126</v>
      </c>
      <c r="F23" s="9">
        <v>1045</v>
      </c>
      <c r="G23" s="9">
        <v>231</v>
      </c>
      <c r="H23" s="10">
        <v>139</v>
      </c>
      <c r="I23" s="269"/>
    </row>
    <row r="24" spans="1:13" ht="15">
      <c r="A24" s="1" t="s">
        <v>1068</v>
      </c>
      <c r="B24" s="89" t="s">
        <v>1038</v>
      </c>
      <c r="C24" s="9">
        <v>1579</v>
      </c>
      <c r="D24" s="9">
        <v>201</v>
      </c>
      <c r="E24" s="9">
        <v>3</v>
      </c>
      <c r="F24" s="9">
        <v>352</v>
      </c>
      <c r="G24" s="9">
        <v>9</v>
      </c>
      <c r="H24" s="10">
        <v>96</v>
      </c>
      <c r="I24" s="269"/>
    </row>
    <row r="25" spans="1:13" ht="15">
      <c r="A25" s="1" t="s">
        <v>1076</v>
      </c>
      <c r="B25" s="89" t="s">
        <v>1046</v>
      </c>
      <c r="C25" s="9">
        <v>1545</v>
      </c>
      <c r="D25" s="9">
        <v>1097</v>
      </c>
      <c r="E25" s="9">
        <v>41</v>
      </c>
      <c r="F25" s="9">
        <v>1439</v>
      </c>
      <c r="G25" s="9">
        <v>39</v>
      </c>
      <c r="H25" s="10">
        <v>127</v>
      </c>
      <c r="I25" s="269"/>
    </row>
    <row r="26" spans="1:13" ht="15">
      <c r="A26" s="1" t="s">
        <v>1075</v>
      </c>
      <c r="B26" s="89" t="s">
        <v>1045</v>
      </c>
      <c r="C26" s="9">
        <v>1405</v>
      </c>
      <c r="D26" s="9">
        <v>436</v>
      </c>
      <c r="E26" s="9">
        <v>12</v>
      </c>
      <c r="F26" s="9">
        <v>531</v>
      </c>
      <c r="G26" s="9">
        <v>17</v>
      </c>
      <c r="H26" s="10">
        <v>168</v>
      </c>
      <c r="I26" s="269"/>
    </row>
    <row r="27" spans="1:13" ht="30">
      <c r="A27" s="1" t="s">
        <v>1107</v>
      </c>
      <c r="B27" s="89" t="s">
        <v>1108</v>
      </c>
      <c r="C27" s="9">
        <v>1345</v>
      </c>
      <c r="D27" s="9">
        <v>261</v>
      </c>
      <c r="E27" s="9">
        <v>2</v>
      </c>
      <c r="F27" s="9">
        <v>286</v>
      </c>
      <c r="G27" s="9">
        <v>5</v>
      </c>
      <c r="H27" s="10">
        <v>117</v>
      </c>
      <c r="I27" s="269"/>
    </row>
    <row r="28" spans="1:13" ht="15">
      <c r="A28" s="1" t="s">
        <v>1082</v>
      </c>
      <c r="B28" s="89" t="s">
        <v>1052</v>
      </c>
      <c r="C28" s="9">
        <v>1308</v>
      </c>
      <c r="D28" s="9">
        <v>661</v>
      </c>
      <c r="E28" s="9">
        <v>561</v>
      </c>
      <c r="F28" s="9">
        <v>974</v>
      </c>
      <c r="G28" s="9">
        <v>893</v>
      </c>
      <c r="H28" s="10">
        <v>215</v>
      </c>
      <c r="I28" s="269"/>
    </row>
    <row r="29" spans="1:13" ht="15">
      <c r="A29" s="1" t="s">
        <v>1066</v>
      </c>
      <c r="B29" s="89" t="s">
        <v>1036</v>
      </c>
      <c r="C29" s="9">
        <v>1258</v>
      </c>
      <c r="D29" s="9">
        <v>877</v>
      </c>
      <c r="E29" s="9">
        <v>96</v>
      </c>
      <c r="F29" s="9">
        <v>1394</v>
      </c>
      <c r="G29" s="9">
        <v>184</v>
      </c>
      <c r="H29" s="10">
        <v>377</v>
      </c>
      <c r="I29" s="269"/>
    </row>
    <row r="30" spans="1:13" ht="15">
      <c r="A30" s="1" t="s">
        <v>1091</v>
      </c>
      <c r="B30" s="89" t="s">
        <v>1092</v>
      </c>
      <c r="C30" s="9">
        <v>1223</v>
      </c>
      <c r="D30" s="9">
        <v>459</v>
      </c>
      <c r="E30" s="9">
        <v>43</v>
      </c>
      <c r="F30" s="9">
        <v>982</v>
      </c>
      <c r="G30" s="9">
        <v>88</v>
      </c>
      <c r="H30" s="10">
        <v>86</v>
      </c>
      <c r="I30" s="269"/>
    </row>
    <row r="31" spans="1:13" ht="30">
      <c r="A31" s="1" t="s">
        <v>1081</v>
      </c>
      <c r="B31" s="89" t="s">
        <v>1051</v>
      </c>
      <c r="C31" s="9">
        <v>1221</v>
      </c>
      <c r="D31" s="9">
        <v>173</v>
      </c>
      <c r="E31" s="9">
        <v>108</v>
      </c>
      <c r="F31" s="9">
        <v>198</v>
      </c>
      <c r="G31" s="9">
        <v>148</v>
      </c>
      <c r="H31" s="10">
        <v>102</v>
      </c>
      <c r="I31" s="269"/>
    </row>
    <row r="32" spans="1:13" ht="30">
      <c r="A32" s="1" t="s">
        <v>1083</v>
      </c>
      <c r="B32" s="89" t="s">
        <v>1053</v>
      </c>
      <c r="C32" s="9">
        <v>1218</v>
      </c>
      <c r="D32" s="9">
        <v>499</v>
      </c>
      <c r="E32" s="9">
        <v>333</v>
      </c>
      <c r="F32" s="9">
        <v>592</v>
      </c>
      <c r="G32" s="9">
        <v>408</v>
      </c>
      <c r="H32" s="10">
        <v>136</v>
      </c>
      <c r="I32" s="269"/>
    </row>
    <row r="33" spans="1:9" ht="15">
      <c r="A33" s="1" t="s">
        <v>1084</v>
      </c>
      <c r="B33" s="89" t="s">
        <v>1054</v>
      </c>
      <c r="C33" s="9">
        <v>1212</v>
      </c>
      <c r="D33" s="9">
        <v>430</v>
      </c>
      <c r="E33" s="9">
        <v>22</v>
      </c>
      <c r="F33" s="9">
        <v>699</v>
      </c>
      <c r="G33" s="9">
        <v>65</v>
      </c>
      <c r="H33" s="10">
        <v>157</v>
      </c>
      <c r="I33" s="269"/>
    </row>
    <row r="34" spans="1:9" ht="15">
      <c r="A34" s="1" t="s">
        <v>1085</v>
      </c>
      <c r="B34" s="89" t="s">
        <v>1086</v>
      </c>
      <c r="C34" s="9">
        <v>1161</v>
      </c>
      <c r="D34" s="9">
        <v>60</v>
      </c>
      <c r="E34" s="9">
        <v>32</v>
      </c>
      <c r="F34" s="9">
        <v>41</v>
      </c>
      <c r="G34" s="9">
        <v>31</v>
      </c>
      <c r="H34" s="10">
        <v>89</v>
      </c>
      <c r="I34" s="269"/>
    </row>
    <row r="35" spans="1:9" ht="30">
      <c r="A35" s="1" t="s">
        <v>1113</v>
      </c>
      <c r="B35" s="89" t="s">
        <v>1114</v>
      </c>
      <c r="C35" s="9">
        <v>1104</v>
      </c>
      <c r="D35" s="9">
        <v>26</v>
      </c>
      <c r="E35" s="9">
        <v>11</v>
      </c>
      <c r="F35" s="9">
        <v>56</v>
      </c>
      <c r="G35" s="9">
        <v>22</v>
      </c>
      <c r="H35" s="10">
        <v>62</v>
      </c>
      <c r="I35" s="269"/>
    </row>
    <row r="36" spans="1:9" ht="15">
      <c r="A36" s="1" t="s">
        <v>1073</v>
      </c>
      <c r="B36" s="89" t="s">
        <v>1043</v>
      </c>
      <c r="C36" s="9">
        <v>1103</v>
      </c>
      <c r="D36" s="9">
        <v>776</v>
      </c>
      <c r="E36" s="9">
        <v>2</v>
      </c>
      <c r="F36" s="9">
        <v>1117</v>
      </c>
      <c r="G36" s="9">
        <v>3</v>
      </c>
      <c r="H36" s="10">
        <v>188</v>
      </c>
      <c r="I36" s="269"/>
    </row>
    <row r="37" spans="1:9" ht="15">
      <c r="A37" s="1" t="s">
        <v>1099</v>
      </c>
      <c r="B37" s="89" t="s">
        <v>1100</v>
      </c>
      <c r="C37" s="9">
        <v>1007</v>
      </c>
      <c r="D37" s="9">
        <v>611</v>
      </c>
      <c r="E37" s="9">
        <v>368</v>
      </c>
      <c r="F37" s="9">
        <v>975</v>
      </c>
      <c r="G37" s="9">
        <v>628</v>
      </c>
      <c r="H37" s="10">
        <v>35</v>
      </c>
      <c r="I37" s="269"/>
    </row>
    <row r="38" spans="1:9" ht="15">
      <c r="A38" s="1" t="s">
        <v>1125</v>
      </c>
      <c r="B38" s="89" t="s">
        <v>1126</v>
      </c>
      <c r="C38" s="9">
        <v>1003</v>
      </c>
      <c r="D38" s="9">
        <v>306</v>
      </c>
      <c r="E38" s="9">
        <v>177</v>
      </c>
      <c r="F38" s="9">
        <v>616</v>
      </c>
      <c r="G38" s="9">
        <v>394</v>
      </c>
      <c r="H38" s="10">
        <v>119</v>
      </c>
      <c r="I38" s="269"/>
    </row>
    <row r="39" spans="1:9" ht="15">
      <c r="A39" s="1" t="s">
        <v>1087</v>
      </c>
      <c r="B39" s="89" t="s">
        <v>1088</v>
      </c>
      <c r="C39" s="9">
        <v>986</v>
      </c>
      <c r="D39" s="9">
        <v>2308</v>
      </c>
      <c r="E39" s="9">
        <v>3</v>
      </c>
      <c r="F39" s="9">
        <v>3005</v>
      </c>
      <c r="G39" s="9">
        <v>7</v>
      </c>
      <c r="H39" s="10">
        <v>88</v>
      </c>
      <c r="I39" s="269"/>
    </row>
    <row r="40" spans="1:9" ht="15">
      <c r="A40" s="1" t="s">
        <v>1097</v>
      </c>
      <c r="B40" s="89" t="s">
        <v>1098</v>
      </c>
      <c r="C40" s="9">
        <v>977</v>
      </c>
      <c r="D40" s="9">
        <v>93</v>
      </c>
      <c r="E40" s="9">
        <v>56</v>
      </c>
      <c r="F40" s="9">
        <v>103</v>
      </c>
      <c r="G40" s="9">
        <v>67</v>
      </c>
      <c r="H40" s="10">
        <v>57</v>
      </c>
      <c r="I40" s="269"/>
    </row>
    <row r="41" spans="1:9" ht="30">
      <c r="A41" s="1" t="s">
        <v>1089</v>
      </c>
      <c r="B41" s="89" t="s">
        <v>1090</v>
      </c>
      <c r="C41" s="9">
        <v>923</v>
      </c>
      <c r="D41" s="9">
        <v>217</v>
      </c>
      <c r="E41" s="9">
        <v>4</v>
      </c>
      <c r="F41" s="9">
        <v>254</v>
      </c>
      <c r="G41" s="9">
        <v>7</v>
      </c>
      <c r="H41" s="10">
        <v>121</v>
      </c>
      <c r="I41" s="269"/>
    </row>
    <row r="42" spans="1:9" ht="30">
      <c r="A42" s="1" t="s">
        <v>1121</v>
      </c>
      <c r="B42" s="89" t="s">
        <v>1122</v>
      </c>
      <c r="C42" s="9">
        <v>872</v>
      </c>
      <c r="D42" s="9">
        <v>329</v>
      </c>
      <c r="E42" s="9">
        <v>202</v>
      </c>
      <c r="F42" s="9">
        <v>550</v>
      </c>
      <c r="G42" s="9">
        <v>389</v>
      </c>
      <c r="H42" s="10">
        <v>53</v>
      </c>
      <c r="I42" s="269"/>
    </row>
    <row r="43" spans="1:9" ht="15">
      <c r="A43" s="1" t="s">
        <v>1117</v>
      </c>
      <c r="B43" s="89" t="s">
        <v>1118</v>
      </c>
      <c r="C43" s="9">
        <v>862</v>
      </c>
      <c r="D43" s="9">
        <v>929</v>
      </c>
      <c r="E43" s="9">
        <v>2</v>
      </c>
      <c r="F43" s="9">
        <v>1488</v>
      </c>
      <c r="G43" s="9">
        <v>3</v>
      </c>
      <c r="H43" s="10">
        <v>112</v>
      </c>
      <c r="I43" s="269"/>
    </row>
    <row r="44" spans="1:9" ht="15">
      <c r="A44" s="1" t="s">
        <v>1078</v>
      </c>
      <c r="B44" s="89" t="s">
        <v>1048</v>
      </c>
      <c r="C44" s="9">
        <v>847</v>
      </c>
      <c r="D44" s="9">
        <v>309</v>
      </c>
      <c r="E44" s="9">
        <v>87</v>
      </c>
      <c r="F44" s="9">
        <v>503</v>
      </c>
      <c r="G44" s="9">
        <v>168</v>
      </c>
      <c r="H44" s="10">
        <v>144</v>
      </c>
      <c r="I44" s="269"/>
    </row>
    <row r="45" spans="1:9" ht="15">
      <c r="A45" s="1" t="s">
        <v>1080</v>
      </c>
      <c r="B45" s="89" t="s">
        <v>1050</v>
      </c>
      <c r="C45" s="9">
        <v>837</v>
      </c>
      <c r="D45" s="9">
        <v>128</v>
      </c>
      <c r="E45" s="9">
        <v>3</v>
      </c>
      <c r="F45" s="9">
        <v>198</v>
      </c>
      <c r="G45" s="9">
        <v>13</v>
      </c>
      <c r="H45" s="10">
        <v>268</v>
      </c>
      <c r="I45" s="269"/>
    </row>
    <row r="46" spans="1:9" ht="30">
      <c r="A46" s="1" t="s">
        <v>1127</v>
      </c>
      <c r="B46" s="89" t="s">
        <v>1128</v>
      </c>
      <c r="C46" s="9">
        <v>832</v>
      </c>
      <c r="D46" s="9">
        <v>173</v>
      </c>
      <c r="E46" s="9">
        <v>40</v>
      </c>
      <c r="F46" s="9">
        <v>262</v>
      </c>
      <c r="G46" s="9">
        <v>74</v>
      </c>
      <c r="H46" s="10">
        <v>300</v>
      </c>
      <c r="I46" s="269"/>
    </row>
    <row r="47" spans="1:9" ht="15">
      <c r="A47" s="1" t="s">
        <v>1123</v>
      </c>
      <c r="B47" s="89" t="s">
        <v>1124</v>
      </c>
      <c r="C47" s="9">
        <v>772</v>
      </c>
      <c r="D47" s="9">
        <v>415</v>
      </c>
      <c r="E47" s="9">
        <v>413</v>
      </c>
      <c r="F47" s="9">
        <v>552</v>
      </c>
      <c r="G47" s="9">
        <v>548</v>
      </c>
      <c r="H47" s="10">
        <v>58</v>
      </c>
      <c r="I47" s="269"/>
    </row>
    <row r="48" spans="1:9" ht="30">
      <c r="A48" s="1" t="s">
        <v>1079</v>
      </c>
      <c r="B48" s="89" t="s">
        <v>1049</v>
      </c>
      <c r="C48" s="9">
        <v>759</v>
      </c>
      <c r="D48" s="9">
        <v>93</v>
      </c>
      <c r="E48" s="9">
        <v>5</v>
      </c>
      <c r="F48" s="9">
        <v>186</v>
      </c>
      <c r="G48" s="9">
        <v>17</v>
      </c>
      <c r="H48" s="10">
        <v>65</v>
      </c>
      <c r="I48" s="269"/>
    </row>
    <row r="49" spans="1:9" ht="15">
      <c r="A49" s="1" t="s">
        <v>1129</v>
      </c>
      <c r="B49" s="89" t="s">
        <v>1130</v>
      </c>
      <c r="C49" s="9">
        <v>736</v>
      </c>
      <c r="D49" s="9">
        <v>1739</v>
      </c>
      <c r="E49" s="9">
        <v>49</v>
      </c>
      <c r="F49" s="9">
        <v>3155</v>
      </c>
      <c r="G49" s="9">
        <v>132</v>
      </c>
      <c r="H49" s="10">
        <v>109</v>
      </c>
      <c r="I49" s="269"/>
    </row>
    <row r="50" spans="1:9" ht="15">
      <c r="A50" s="1" t="s">
        <v>1103</v>
      </c>
      <c r="B50" s="89" t="s">
        <v>1104</v>
      </c>
      <c r="C50" s="9">
        <v>702</v>
      </c>
      <c r="D50" s="9">
        <v>649</v>
      </c>
      <c r="E50" s="9">
        <v>486</v>
      </c>
      <c r="F50" s="9">
        <v>1011</v>
      </c>
      <c r="G50" s="9">
        <v>810</v>
      </c>
      <c r="H50" s="10">
        <v>62</v>
      </c>
      <c r="I50" s="269"/>
    </row>
    <row r="51" spans="1:9" ht="15">
      <c r="A51" s="1" t="s">
        <v>1137</v>
      </c>
      <c r="B51" s="89" t="s">
        <v>1138</v>
      </c>
      <c r="C51" s="9">
        <v>701</v>
      </c>
      <c r="D51" s="9">
        <v>163</v>
      </c>
      <c r="E51" s="9">
        <v>24</v>
      </c>
      <c r="F51" s="9">
        <v>308</v>
      </c>
      <c r="G51" s="9">
        <v>56</v>
      </c>
      <c r="H51" s="10">
        <v>23</v>
      </c>
      <c r="I51" s="269"/>
    </row>
    <row r="52" spans="1:9" ht="15">
      <c r="A52" s="1" t="s">
        <v>1105</v>
      </c>
      <c r="B52" s="89" t="s">
        <v>1106</v>
      </c>
      <c r="C52" s="9">
        <v>682</v>
      </c>
      <c r="D52" s="9">
        <v>1540</v>
      </c>
      <c r="E52" s="9">
        <v>1453</v>
      </c>
      <c r="F52" s="9">
        <v>2121</v>
      </c>
      <c r="G52" s="9">
        <v>2044</v>
      </c>
      <c r="H52" s="10">
        <v>59</v>
      </c>
      <c r="I52" s="269"/>
    </row>
    <row r="53" spans="1:9" ht="15">
      <c r="A53" s="1" t="s">
        <v>1139</v>
      </c>
      <c r="B53" s="89" t="s">
        <v>1140</v>
      </c>
      <c r="C53" s="9">
        <v>676</v>
      </c>
      <c r="D53" s="9">
        <v>227</v>
      </c>
      <c r="E53" s="9">
        <v>2</v>
      </c>
      <c r="F53" s="9">
        <v>249</v>
      </c>
      <c r="G53" s="9">
        <v>10</v>
      </c>
      <c r="H53" s="10">
        <v>144</v>
      </c>
      <c r="I53" s="269"/>
    </row>
    <row r="54" spans="1:9" ht="15">
      <c r="A54" s="1" t="s">
        <v>1101</v>
      </c>
      <c r="B54" s="89" t="s">
        <v>1102</v>
      </c>
      <c r="C54" s="9">
        <v>675</v>
      </c>
      <c r="D54" s="9">
        <v>617</v>
      </c>
      <c r="E54" s="9">
        <v>507</v>
      </c>
      <c r="F54" s="9">
        <v>1029</v>
      </c>
      <c r="G54" s="9">
        <v>858</v>
      </c>
      <c r="H54" s="10">
        <v>33</v>
      </c>
      <c r="I54" s="269"/>
    </row>
    <row r="55" spans="1:9" ht="15">
      <c r="A55" s="1" t="s">
        <v>1119</v>
      </c>
      <c r="B55" s="89" t="s">
        <v>1120</v>
      </c>
      <c r="C55" s="9">
        <v>657</v>
      </c>
      <c r="D55" s="9">
        <v>99</v>
      </c>
      <c r="E55" s="9">
        <v>98</v>
      </c>
      <c r="F55" s="9">
        <v>144</v>
      </c>
      <c r="G55" s="9">
        <v>139</v>
      </c>
      <c r="H55" s="10">
        <v>68</v>
      </c>
      <c r="I55" s="269"/>
    </row>
    <row r="56" spans="1:9" ht="15">
      <c r="A56" s="1" t="s">
        <v>1131</v>
      </c>
      <c r="B56" s="89" t="s">
        <v>1132</v>
      </c>
      <c r="C56" s="9">
        <v>649</v>
      </c>
      <c r="D56" s="9">
        <v>1244</v>
      </c>
      <c r="E56" s="9">
        <v>370</v>
      </c>
      <c r="F56" s="9">
        <v>1952</v>
      </c>
      <c r="G56" s="9">
        <v>841</v>
      </c>
      <c r="H56" s="10">
        <v>78</v>
      </c>
      <c r="I56" s="269"/>
    </row>
    <row r="57" spans="1:9" ht="15">
      <c r="A57" s="1" t="s">
        <v>1183</v>
      </c>
      <c r="B57" s="89" t="s">
        <v>1184</v>
      </c>
      <c r="C57" s="9">
        <v>629</v>
      </c>
      <c r="D57" s="9">
        <v>178</v>
      </c>
      <c r="E57" s="9">
        <v>32</v>
      </c>
      <c r="F57" s="9">
        <v>246</v>
      </c>
      <c r="G57" s="9">
        <v>61</v>
      </c>
      <c r="H57" s="10">
        <v>49</v>
      </c>
      <c r="I57" s="269"/>
    </row>
    <row r="58" spans="1:9" ht="30">
      <c r="A58" s="1" t="s">
        <v>1095</v>
      </c>
      <c r="B58" s="89" t="s">
        <v>1096</v>
      </c>
      <c r="C58" s="9">
        <v>628</v>
      </c>
      <c r="D58" s="9">
        <v>113</v>
      </c>
      <c r="E58" s="9">
        <v>69</v>
      </c>
      <c r="F58" s="9">
        <v>103</v>
      </c>
      <c r="G58" s="9">
        <v>78</v>
      </c>
      <c r="H58" s="10">
        <v>27</v>
      </c>
      <c r="I58" s="269"/>
    </row>
    <row r="59" spans="1:9" ht="15">
      <c r="A59" s="1" t="s">
        <v>1305</v>
      </c>
      <c r="B59" s="89" t="s">
        <v>1306</v>
      </c>
      <c r="C59" s="9">
        <v>622</v>
      </c>
      <c r="D59" s="9">
        <v>153</v>
      </c>
      <c r="E59" s="9">
        <v>17</v>
      </c>
      <c r="F59" s="9">
        <v>241</v>
      </c>
      <c r="G59" s="9">
        <v>47</v>
      </c>
      <c r="H59" s="10">
        <v>180</v>
      </c>
      <c r="I59" s="269"/>
    </row>
    <row r="60" spans="1:9" ht="15">
      <c r="A60" s="1" t="s">
        <v>1111</v>
      </c>
      <c r="B60" s="89" t="s">
        <v>1112</v>
      </c>
      <c r="C60" s="9">
        <v>619</v>
      </c>
      <c r="D60" s="9">
        <v>248</v>
      </c>
      <c r="E60" s="9">
        <v>228</v>
      </c>
      <c r="F60" s="9">
        <v>416</v>
      </c>
      <c r="G60" s="9">
        <v>390</v>
      </c>
      <c r="H60" s="10">
        <v>49</v>
      </c>
      <c r="I60" s="269"/>
    </row>
    <row r="61" spans="1:9" ht="15">
      <c r="A61" s="1" t="s">
        <v>1109</v>
      </c>
      <c r="B61" s="89" t="s">
        <v>1110</v>
      </c>
      <c r="C61" s="9">
        <v>575</v>
      </c>
      <c r="D61" s="9">
        <v>993</v>
      </c>
      <c r="E61" s="9">
        <v>60</v>
      </c>
      <c r="F61" s="9">
        <v>1582</v>
      </c>
      <c r="G61" s="9">
        <v>116</v>
      </c>
      <c r="H61" s="10">
        <v>53</v>
      </c>
      <c r="I61" s="269"/>
    </row>
    <row r="62" spans="1:9" ht="15">
      <c r="A62" s="1" t="s">
        <v>1145</v>
      </c>
      <c r="B62" s="89" t="s">
        <v>1146</v>
      </c>
      <c r="C62" s="9">
        <v>532</v>
      </c>
      <c r="D62" s="9">
        <v>838</v>
      </c>
      <c r="E62" s="9">
        <v>118</v>
      </c>
      <c r="F62" s="9">
        <v>1590</v>
      </c>
      <c r="G62" s="9">
        <v>259</v>
      </c>
      <c r="H62" s="10">
        <v>67</v>
      </c>
      <c r="I62" s="269"/>
    </row>
    <row r="63" spans="1:9" ht="15">
      <c r="A63" s="1" t="s">
        <v>1093</v>
      </c>
      <c r="B63" s="89" t="s">
        <v>1094</v>
      </c>
      <c r="C63" s="9">
        <v>476</v>
      </c>
      <c r="D63" s="9">
        <v>479</v>
      </c>
      <c r="E63" s="9">
        <v>449</v>
      </c>
      <c r="F63" s="9">
        <v>844</v>
      </c>
      <c r="G63" s="9">
        <v>789</v>
      </c>
      <c r="H63" s="10">
        <v>61</v>
      </c>
      <c r="I63" s="269"/>
    </row>
    <row r="64" spans="1:9" ht="30">
      <c r="A64" s="1" t="s">
        <v>1115</v>
      </c>
      <c r="B64" s="89" t="s">
        <v>1116</v>
      </c>
      <c r="C64" s="9">
        <v>462</v>
      </c>
      <c r="D64" s="9">
        <v>219</v>
      </c>
      <c r="E64" s="9">
        <v>192</v>
      </c>
      <c r="F64" s="9">
        <v>381</v>
      </c>
      <c r="G64" s="9">
        <v>341</v>
      </c>
      <c r="H64" s="10">
        <v>45</v>
      </c>
      <c r="I64" s="269"/>
    </row>
    <row r="65" spans="1:9" ht="30">
      <c r="A65" s="1" t="s">
        <v>1147</v>
      </c>
      <c r="B65" s="89" t="s">
        <v>1148</v>
      </c>
      <c r="C65" s="9">
        <v>450</v>
      </c>
      <c r="D65" s="9">
        <v>97</v>
      </c>
      <c r="E65" s="9">
        <v>5</v>
      </c>
      <c r="F65" s="9">
        <v>88</v>
      </c>
      <c r="G65" s="9">
        <v>4</v>
      </c>
      <c r="H65" s="10">
        <v>101</v>
      </c>
      <c r="I65" s="269"/>
    </row>
    <row r="66" spans="1:9" ht="15">
      <c r="A66" s="1" t="s">
        <v>1141</v>
      </c>
      <c r="B66" s="89" t="s">
        <v>1142</v>
      </c>
      <c r="C66" s="9">
        <v>446</v>
      </c>
      <c r="D66" s="9">
        <v>349</v>
      </c>
      <c r="E66" s="9">
        <v>315</v>
      </c>
      <c r="F66" s="9">
        <v>476</v>
      </c>
      <c r="G66" s="9">
        <v>447</v>
      </c>
      <c r="H66" s="10">
        <v>22</v>
      </c>
      <c r="I66" s="269"/>
    </row>
    <row r="67" spans="1:9" ht="15">
      <c r="A67" s="1" t="s">
        <v>1157</v>
      </c>
      <c r="B67" s="89" t="s">
        <v>1158</v>
      </c>
      <c r="C67" s="9">
        <v>444</v>
      </c>
      <c r="D67" s="9">
        <v>883</v>
      </c>
      <c r="E67" s="9">
        <v>57</v>
      </c>
      <c r="F67" s="9">
        <v>1401</v>
      </c>
      <c r="G67" s="9">
        <v>115</v>
      </c>
      <c r="H67" s="10">
        <v>46</v>
      </c>
      <c r="I67" s="269"/>
    </row>
    <row r="68" spans="1:9" ht="30">
      <c r="A68" s="1" t="s">
        <v>1143</v>
      </c>
      <c r="B68" s="89" t="s">
        <v>1144</v>
      </c>
      <c r="C68" s="9">
        <v>434</v>
      </c>
      <c r="D68" s="9">
        <v>408</v>
      </c>
      <c r="E68" s="9">
        <v>4</v>
      </c>
      <c r="F68" s="9">
        <v>601</v>
      </c>
      <c r="G68" s="9">
        <v>12</v>
      </c>
      <c r="H68" s="10">
        <v>42</v>
      </c>
      <c r="I68" s="269"/>
    </row>
    <row r="69" spans="1:9" ht="15">
      <c r="A69" s="1" t="s">
        <v>1149</v>
      </c>
      <c r="B69" s="89" t="s">
        <v>1150</v>
      </c>
      <c r="C69" s="9">
        <v>432</v>
      </c>
      <c r="D69" s="9">
        <v>288</v>
      </c>
      <c r="E69" s="9">
        <v>284</v>
      </c>
      <c r="F69" s="9">
        <v>514</v>
      </c>
      <c r="G69" s="9">
        <v>513</v>
      </c>
      <c r="H69" s="10">
        <v>23</v>
      </c>
      <c r="I69" s="269"/>
    </row>
    <row r="70" spans="1:9" ht="30">
      <c r="A70" s="1" t="s">
        <v>1193</v>
      </c>
      <c r="B70" s="89" t="s">
        <v>1194</v>
      </c>
      <c r="C70" s="9">
        <v>417</v>
      </c>
      <c r="D70" s="9">
        <v>156</v>
      </c>
      <c r="E70" s="9">
        <v>146</v>
      </c>
      <c r="F70" s="9">
        <v>319</v>
      </c>
      <c r="G70" s="9">
        <v>303</v>
      </c>
      <c r="H70" s="10">
        <v>7</v>
      </c>
      <c r="I70" s="269"/>
    </row>
    <row r="71" spans="1:9" ht="15">
      <c r="A71" s="1" t="s">
        <v>1161</v>
      </c>
      <c r="B71" s="89" t="s">
        <v>1162</v>
      </c>
      <c r="C71" s="9">
        <v>415</v>
      </c>
      <c r="D71" s="9">
        <v>169</v>
      </c>
      <c r="E71" s="9">
        <v>33</v>
      </c>
      <c r="F71" s="9">
        <v>230</v>
      </c>
      <c r="G71" s="9">
        <v>71</v>
      </c>
      <c r="H71" s="10">
        <v>83</v>
      </c>
      <c r="I71" s="269"/>
    </row>
    <row r="72" spans="1:9" ht="15">
      <c r="A72" s="1" t="s">
        <v>1167</v>
      </c>
      <c r="B72" s="89" t="s">
        <v>1168</v>
      </c>
      <c r="C72" s="9">
        <v>403</v>
      </c>
      <c r="D72" s="9">
        <v>237</v>
      </c>
      <c r="E72" s="9">
        <v>195</v>
      </c>
      <c r="F72" s="9">
        <v>326</v>
      </c>
      <c r="G72" s="9">
        <v>263</v>
      </c>
      <c r="H72" s="10">
        <v>26</v>
      </c>
      <c r="I72" s="269"/>
    </row>
    <row r="73" spans="1:9" ht="15">
      <c r="A73" s="1" t="s">
        <v>1191</v>
      </c>
      <c r="B73" s="89" t="s">
        <v>1192</v>
      </c>
      <c r="C73" s="9">
        <v>401</v>
      </c>
      <c r="D73" s="9">
        <v>236</v>
      </c>
      <c r="E73" s="9">
        <v>168</v>
      </c>
      <c r="F73" s="9">
        <v>328</v>
      </c>
      <c r="G73" s="9">
        <v>258</v>
      </c>
      <c r="H73" s="10">
        <v>10</v>
      </c>
      <c r="I73" s="269"/>
    </row>
    <row r="74" spans="1:9" ht="15">
      <c r="A74" s="1" t="s">
        <v>1209</v>
      </c>
      <c r="B74" s="89" t="s">
        <v>1210</v>
      </c>
      <c r="C74" s="9">
        <v>384</v>
      </c>
      <c r="D74" s="9">
        <v>94</v>
      </c>
      <c r="E74" s="9">
        <v>80</v>
      </c>
      <c r="F74" s="9">
        <v>271</v>
      </c>
      <c r="G74" s="9">
        <v>240</v>
      </c>
      <c r="H74" s="10">
        <v>64</v>
      </c>
      <c r="I74" s="269"/>
    </row>
    <row r="75" spans="1:9" ht="15">
      <c r="A75" s="1" t="s">
        <v>1177</v>
      </c>
      <c r="B75" s="89" t="s">
        <v>1178</v>
      </c>
      <c r="C75" s="9">
        <v>375</v>
      </c>
      <c r="D75" s="9">
        <v>952</v>
      </c>
      <c r="E75" s="9">
        <v>517</v>
      </c>
      <c r="F75" s="9">
        <v>1000</v>
      </c>
      <c r="G75" s="9">
        <v>609</v>
      </c>
      <c r="H75" s="10">
        <v>11</v>
      </c>
      <c r="I75" s="269"/>
    </row>
    <row r="76" spans="1:9" ht="15">
      <c r="A76" s="1" t="s">
        <v>1243</v>
      </c>
      <c r="B76" s="89" t="s">
        <v>1244</v>
      </c>
      <c r="C76" s="9">
        <v>374</v>
      </c>
      <c r="D76" s="9">
        <v>303</v>
      </c>
      <c r="E76" s="9">
        <v>157</v>
      </c>
      <c r="F76" s="9">
        <v>496</v>
      </c>
      <c r="G76" s="9">
        <v>321</v>
      </c>
      <c r="H76" s="10">
        <v>120</v>
      </c>
      <c r="I76" s="269"/>
    </row>
    <row r="77" spans="1:9" ht="15">
      <c r="A77" s="1" t="s">
        <v>1151</v>
      </c>
      <c r="B77" s="89" t="s">
        <v>1152</v>
      </c>
      <c r="C77" s="9">
        <v>370</v>
      </c>
      <c r="D77" s="9">
        <v>296</v>
      </c>
      <c r="E77" s="9">
        <v>97</v>
      </c>
      <c r="F77" s="9">
        <v>274</v>
      </c>
      <c r="G77" s="9">
        <v>121</v>
      </c>
      <c r="H77" s="10">
        <v>32</v>
      </c>
      <c r="I77" s="269"/>
    </row>
    <row r="78" spans="1:9" ht="15">
      <c r="A78" s="1" t="s">
        <v>1163</v>
      </c>
      <c r="B78" s="89" t="s">
        <v>1164</v>
      </c>
      <c r="C78" s="9">
        <v>344</v>
      </c>
      <c r="D78" s="9">
        <v>151</v>
      </c>
      <c r="E78" s="9">
        <v>121</v>
      </c>
      <c r="F78" s="9">
        <v>265</v>
      </c>
      <c r="G78" s="9">
        <v>212</v>
      </c>
      <c r="H78" s="10">
        <v>11</v>
      </c>
      <c r="I78" s="269"/>
    </row>
    <row r="79" spans="1:9" ht="15">
      <c r="A79" s="1" t="s">
        <v>1153</v>
      </c>
      <c r="B79" s="89" t="s">
        <v>1154</v>
      </c>
      <c r="C79" s="9">
        <v>339</v>
      </c>
      <c r="D79" s="9">
        <v>185</v>
      </c>
      <c r="E79" s="9">
        <v>0</v>
      </c>
      <c r="F79" s="9">
        <v>260</v>
      </c>
      <c r="G79" s="9">
        <v>0</v>
      </c>
      <c r="H79" s="10">
        <v>39</v>
      </c>
      <c r="I79" s="269"/>
    </row>
    <row r="80" spans="1:9" ht="15">
      <c r="A80" s="1" t="s">
        <v>1135</v>
      </c>
      <c r="B80" s="89" t="s">
        <v>1136</v>
      </c>
      <c r="C80" s="9">
        <v>338</v>
      </c>
      <c r="D80" s="9">
        <v>588</v>
      </c>
      <c r="E80" s="9">
        <v>183</v>
      </c>
      <c r="F80" s="9">
        <v>1409</v>
      </c>
      <c r="G80" s="9">
        <v>416</v>
      </c>
      <c r="H80" s="10">
        <v>9</v>
      </c>
      <c r="I80" s="269"/>
    </row>
    <row r="81" spans="1:9" ht="30">
      <c r="A81" s="1" t="s">
        <v>1181</v>
      </c>
      <c r="B81" s="89" t="s">
        <v>1182</v>
      </c>
      <c r="C81" s="9">
        <v>335</v>
      </c>
      <c r="D81" s="9">
        <v>60</v>
      </c>
      <c r="E81" s="9">
        <v>20</v>
      </c>
      <c r="F81" s="9">
        <v>66</v>
      </c>
      <c r="G81" s="9">
        <v>29</v>
      </c>
      <c r="H81" s="10">
        <v>35</v>
      </c>
      <c r="I81" s="269"/>
    </row>
    <row r="82" spans="1:9" ht="15">
      <c r="A82" s="1" t="s">
        <v>1333</v>
      </c>
      <c r="B82" s="89" t="s">
        <v>1334</v>
      </c>
      <c r="C82" s="9">
        <v>334</v>
      </c>
      <c r="D82" s="9">
        <v>7</v>
      </c>
      <c r="E82" s="9">
        <v>6</v>
      </c>
      <c r="F82" s="9">
        <v>8</v>
      </c>
      <c r="G82" s="9">
        <v>5</v>
      </c>
      <c r="H82" s="10">
        <v>6</v>
      </c>
      <c r="I82" s="269"/>
    </row>
    <row r="83" spans="1:9" ht="15">
      <c r="A83" s="1" t="s">
        <v>1203</v>
      </c>
      <c r="B83" s="89" t="s">
        <v>1204</v>
      </c>
      <c r="C83" s="9">
        <v>332</v>
      </c>
      <c r="D83" s="9">
        <v>50</v>
      </c>
      <c r="E83" s="9">
        <v>25</v>
      </c>
      <c r="F83" s="9">
        <v>87</v>
      </c>
      <c r="G83" s="9">
        <v>43</v>
      </c>
      <c r="H83" s="10">
        <v>4</v>
      </c>
      <c r="I83" s="269"/>
    </row>
    <row r="84" spans="1:9" ht="30">
      <c r="A84" s="1" t="s">
        <v>1279</v>
      </c>
      <c r="B84" s="89" t="s">
        <v>1280</v>
      </c>
      <c r="C84" s="9">
        <v>320</v>
      </c>
      <c r="D84" s="9">
        <v>196</v>
      </c>
      <c r="E84" s="9">
        <v>32</v>
      </c>
      <c r="F84" s="9">
        <v>252</v>
      </c>
      <c r="G84" s="9">
        <v>41</v>
      </c>
      <c r="H84" s="10">
        <v>46</v>
      </c>
      <c r="I84" s="269"/>
    </row>
    <row r="85" spans="1:9" ht="30">
      <c r="A85" s="1" t="s">
        <v>1173</v>
      </c>
      <c r="B85" s="89" t="s">
        <v>1174</v>
      </c>
      <c r="C85" s="9">
        <v>317</v>
      </c>
      <c r="D85" s="9">
        <v>231</v>
      </c>
      <c r="E85" s="9">
        <v>73</v>
      </c>
      <c r="F85" s="9">
        <v>407</v>
      </c>
      <c r="G85" s="9">
        <v>162</v>
      </c>
      <c r="H85" s="10">
        <v>132</v>
      </c>
      <c r="I85" s="269"/>
    </row>
    <row r="86" spans="1:9" ht="15">
      <c r="A86" s="1" t="s">
        <v>1165</v>
      </c>
      <c r="B86" s="89" t="s">
        <v>1166</v>
      </c>
      <c r="C86" s="9">
        <v>313</v>
      </c>
      <c r="D86" s="9">
        <v>353</v>
      </c>
      <c r="E86" s="9">
        <v>18</v>
      </c>
      <c r="F86" s="9">
        <v>533</v>
      </c>
      <c r="G86" s="9">
        <v>32</v>
      </c>
      <c r="H86" s="10">
        <v>36</v>
      </c>
      <c r="I86" s="269"/>
    </row>
    <row r="87" spans="1:9" ht="15">
      <c r="A87" s="1" t="s">
        <v>1199</v>
      </c>
      <c r="B87" s="89" t="s">
        <v>1200</v>
      </c>
      <c r="C87" s="9">
        <v>309</v>
      </c>
      <c r="D87" s="9">
        <v>80</v>
      </c>
      <c r="E87" s="9">
        <v>11</v>
      </c>
      <c r="F87" s="9">
        <v>100</v>
      </c>
      <c r="G87" s="9">
        <v>35</v>
      </c>
      <c r="H87" s="10">
        <v>23</v>
      </c>
      <c r="I87" s="269"/>
    </row>
    <row r="88" spans="1:9" ht="30">
      <c r="A88" s="1" t="s">
        <v>1195</v>
      </c>
      <c r="B88" s="89" t="s">
        <v>1196</v>
      </c>
      <c r="C88" s="9">
        <v>307</v>
      </c>
      <c r="D88" s="9">
        <v>215</v>
      </c>
      <c r="E88" s="9">
        <v>7</v>
      </c>
      <c r="F88" s="9">
        <v>235</v>
      </c>
      <c r="G88" s="9">
        <v>6</v>
      </c>
      <c r="H88" s="10">
        <v>60</v>
      </c>
      <c r="I88" s="269"/>
    </row>
    <row r="89" spans="1:9" ht="15">
      <c r="A89" s="1" t="s">
        <v>1197</v>
      </c>
      <c r="B89" s="89" t="s">
        <v>1198</v>
      </c>
      <c r="C89" s="9">
        <v>306</v>
      </c>
      <c r="D89" s="9">
        <v>634</v>
      </c>
      <c r="E89" s="9">
        <v>34</v>
      </c>
      <c r="F89" s="9">
        <v>1087</v>
      </c>
      <c r="G89" s="9">
        <v>77</v>
      </c>
      <c r="H89" s="10">
        <v>54</v>
      </c>
      <c r="I89" s="269"/>
    </row>
    <row r="90" spans="1:9" ht="15">
      <c r="A90" s="1" t="s">
        <v>1253</v>
      </c>
      <c r="B90" s="89" t="s">
        <v>1254</v>
      </c>
      <c r="C90" s="9">
        <v>305</v>
      </c>
      <c r="D90" s="9">
        <v>60</v>
      </c>
      <c r="E90" s="9">
        <v>22</v>
      </c>
      <c r="F90" s="9">
        <v>78</v>
      </c>
      <c r="G90" s="9">
        <v>25</v>
      </c>
      <c r="H90" s="10">
        <v>61</v>
      </c>
      <c r="I90" s="269"/>
    </row>
    <row r="91" spans="1:9" ht="15">
      <c r="A91" s="1" t="s">
        <v>1255</v>
      </c>
      <c r="B91" s="89" t="s">
        <v>1256</v>
      </c>
      <c r="C91" s="9">
        <v>301</v>
      </c>
      <c r="D91" s="9">
        <v>638</v>
      </c>
      <c r="E91" s="9">
        <v>86</v>
      </c>
      <c r="F91" s="9">
        <v>596</v>
      </c>
      <c r="G91" s="9">
        <v>141</v>
      </c>
      <c r="H91" s="10">
        <v>7</v>
      </c>
      <c r="I91" s="269"/>
    </row>
    <row r="92" spans="1:9" ht="15">
      <c r="A92" s="1" t="s">
        <v>1133</v>
      </c>
      <c r="B92" s="89" t="s">
        <v>1134</v>
      </c>
      <c r="C92" s="9">
        <v>298</v>
      </c>
      <c r="D92" s="9">
        <v>61</v>
      </c>
      <c r="E92" s="9">
        <v>12</v>
      </c>
      <c r="F92" s="9">
        <v>54</v>
      </c>
      <c r="G92" s="9">
        <v>7</v>
      </c>
      <c r="H92" s="10">
        <v>7</v>
      </c>
      <c r="I92" s="269"/>
    </row>
    <row r="93" spans="1:9" ht="15">
      <c r="A93" s="1" t="s">
        <v>1297</v>
      </c>
      <c r="B93" s="89" t="s">
        <v>1298</v>
      </c>
      <c r="C93" s="9">
        <v>298</v>
      </c>
      <c r="D93" s="9">
        <v>78</v>
      </c>
      <c r="E93" s="9">
        <v>37</v>
      </c>
      <c r="F93" s="9">
        <v>76</v>
      </c>
      <c r="G93" s="9">
        <v>53</v>
      </c>
      <c r="H93" s="10">
        <v>46</v>
      </c>
      <c r="I93" s="269"/>
    </row>
    <row r="94" spans="1:9" ht="30">
      <c r="A94" s="1" t="s">
        <v>1247</v>
      </c>
      <c r="B94" s="89" t="s">
        <v>1248</v>
      </c>
      <c r="C94" s="9">
        <v>283</v>
      </c>
      <c r="D94" s="9">
        <v>480</v>
      </c>
      <c r="E94" s="9">
        <v>304</v>
      </c>
      <c r="F94" s="9">
        <v>929</v>
      </c>
      <c r="G94" s="9">
        <v>633</v>
      </c>
      <c r="H94" s="10">
        <v>51</v>
      </c>
      <c r="I94" s="269"/>
    </row>
    <row r="95" spans="1:9" ht="15">
      <c r="A95" s="1" t="s">
        <v>1225</v>
      </c>
      <c r="B95" s="89" t="s">
        <v>1226</v>
      </c>
      <c r="C95" s="9">
        <v>280</v>
      </c>
      <c r="D95" s="9">
        <v>106</v>
      </c>
      <c r="E95" s="9">
        <v>3</v>
      </c>
      <c r="F95" s="9">
        <v>154</v>
      </c>
      <c r="G95" s="9">
        <v>5</v>
      </c>
      <c r="H95" s="10">
        <v>17</v>
      </c>
      <c r="I95" s="269"/>
    </row>
    <row r="96" spans="1:9" ht="15">
      <c r="A96" s="1" t="s">
        <v>1169</v>
      </c>
      <c r="B96" s="89" t="s">
        <v>1170</v>
      </c>
      <c r="C96" s="9">
        <v>279</v>
      </c>
      <c r="D96" s="9">
        <v>1325</v>
      </c>
      <c r="E96" s="9">
        <v>864</v>
      </c>
      <c r="F96" s="9">
        <v>1604</v>
      </c>
      <c r="G96" s="9">
        <v>1114</v>
      </c>
      <c r="H96" s="10">
        <v>16</v>
      </c>
      <c r="I96" s="269"/>
    </row>
    <row r="97" spans="1:9" ht="15">
      <c r="A97" s="1" t="s">
        <v>1159</v>
      </c>
      <c r="B97" s="89" t="s">
        <v>1160</v>
      </c>
      <c r="C97" s="9">
        <v>276</v>
      </c>
      <c r="D97" s="9">
        <v>87</v>
      </c>
      <c r="E97" s="9">
        <v>84</v>
      </c>
      <c r="F97" s="9">
        <v>98</v>
      </c>
      <c r="G97" s="9">
        <v>94</v>
      </c>
      <c r="H97" s="10">
        <v>10</v>
      </c>
      <c r="I97" s="269"/>
    </row>
    <row r="98" spans="1:9" ht="15">
      <c r="A98" s="1" t="s">
        <v>1219</v>
      </c>
      <c r="B98" s="89" t="s">
        <v>1220</v>
      </c>
      <c r="C98" s="9">
        <v>275</v>
      </c>
      <c r="D98" s="9">
        <v>24</v>
      </c>
      <c r="E98" s="9">
        <v>14</v>
      </c>
      <c r="F98" s="9">
        <v>27</v>
      </c>
      <c r="G98" s="9">
        <v>10</v>
      </c>
      <c r="H98" s="10">
        <v>11</v>
      </c>
      <c r="I98" s="269"/>
    </row>
    <row r="99" spans="1:9" ht="15">
      <c r="A99" s="1" t="s">
        <v>1175</v>
      </c>
      <c r="B99" s="89" t="s">
        <v>1176</v>
      </c>
      <c r="C99" s="9">
        <v>266</v>
      </c>
      <c r="D99" s="9">
        <v>856</v>
      </c>
      <c r="E99" s="9">
        <v>804</v>
      </c>
      <c r="F99" s="9">
        <v>1983</v>
      </c>
      <c r="G99" s="9">
        <v>1873</v>
      </c>
      <c r="H99" s="10">
        <v>52</v>
      </c>
      <c r="I99" s="269"/>
    </row>
    <row r="100" spans="1:9" ht="15">
      <c r="A100" s="1" t="s">
        <v>1171</v>
      </c>
      <c r="B100" s="89" t="s">
        <v>1172</v>
      </c>
      <c r="C100" s="9">
        <v>252</v>
      </c>
      <c r="D100" s="9">
        <v>15</v>
      </c>
      <c r="E100" s="9">
        <v>8</v>
      </c>
      <c r="F100" s="9">
        <v>19</v>
      </c>
      <c r="G100" s="9">
        <v>8</v>
      </c>
      <c r="H100" s="10">
        <v>22</v>
      </c>
      <c r="I100" s="269"/>
    </row>
    <row r="101" spans="1:9" ht="30">
      <c r="A101" s="1" t="s">
        <v>1213</v>
      </c>
      <c r="B101" s="89" t="s">
        <v>1214</v>
      </c>
      <c r="C101" s="9">
        <v>251</v>
      </c>
      <c r="D101" s="9">
        <v>215</v>
      </c>
      <c r="E101" s="9">
        <v>21</v>
      </c>
      <c r="F101" s="9">
        <v>337</v>
      </c>
      <c r="G101" s="9">
        <v>81</v>
      </c>
      <c r="H101" s="10">
        <v>24</v>
      </c>
      <c r="I101" s="269"/>
    </row>
    <row r="102" spans="1:9" ht="15">
      <c r="A102" s="1" t="s">
        <v>1217</v>
      </c>
      <c r="B102" s="89" t="s">
        <v>1218</v>
      </c>
      <c r="C102" s="9">
        <v>239</v>
      </c>
      <c r="D102" s="9">
        <v>111</v>
      </c>
      <c r="E102" s="9">
        <v>18</v>
      </c>
      <c r="F102" s="9">
        <v>199</v>
      </c>
      <c r="G102" s="9">
        <v>24</v>
      </c>
      <c r="H102" s="10">
        <v>25</v>
      </c>
      <c r="I102" s="269"/>
    </row>
    <row r="103" spans="1:9" ht="15">
      <c r="A103" s="1" t="s">
        <v>1287</v>
      </c>
      <c r="B103" s="89" t="s">
        <v>1288</v>
      </c>
      <c r="C103" s="9">
        <v>232</v>
      </c>
      <c r="D103" s="9">
        <v>317</v>
      </c>
      <c r="E103" s="9">
        <v>256</v>
      </c>
      <c r="F103" s="9">
        <v>367</v>
      </c>
      <c r="G103" s="9">
        <v>294</v>
      </c>
      <c r="H103" s="10">
        <v>16</v>
      </c>
      <c r="I103" s="269"/>
    </row>
    <row r="104" spans="1:9" ht="15">
      <c r="A104" s="1" t="s">
        <v>1267</v>
      </c>
      <c r="B104" s="89" t="s">
        <v>1268</v>
      </c>
      <c r="C104" s="9">
        <v>228</v>
      </c>
      <c r="D104" s="9">
        <v>47</v>
      </c>
      <c r="E104" s="9">
        <v>8</v>
      </c>
      <c r="F104" s="9">
        <v>47</v>
      </c>
      <c r="G104" s="9">
        <v>13</v>
      </c>
      <c r="H104" s="10">
        <v>3</v>
      </c>
      <c r="I104" s="269"/>
    </row>
    <row r="105" spans="1:9" ht="15">
      <c r="A105" s="1" t="s">
        <v>1233</v>
      </c>
      <c r="B105" s="89" t="s">
        <v>1234</v>
      </c>
      <c r="C105" s="9">
        <v>226</v>
      </c>
      <c r="D105" s="9">
        <v>356</v>
      </c>
      <c r="E105" s="9">
        <v>127</v>
      </c>
      <c r="F105" s="9">
        <v>672</v>
      </c>
      <c r="G105" s="9">
        <v>204</v>
      </c>
      <c r="H105" s="10">
        <v>5</v>
      </c>
      <c r="I105" s="269"/>
    </row>
    <row r="106" spans="1:9" ht="30">
      <c r="A106" s="1" t="s">
        <v>1241</v>
      </c>
      <c r="B106" s="89" t="s">
        <v>1242</v>
      </c>
      <c r="C106" s="9">
        <v>206</v>
      </c>
      <c r="D106" s="9">
        <v>96</v>
      </c>
      <c r="E106" s="9">
        <v>2</v>
      </c>
      <c r="F106" s="9">
        <v>138</v>
      </c>
      <c r="G106" s="9">
        <v>2</v>
      </c>
      <c r="H106" s="10">
        <v>42</v>
      </c>
      <c r="I106" s="269"/>
    </row>
    <row r="107" spans="1:9" ht="15">
      <c r="A107" s="1" t="s">
        <v>1285</v>
      </c>
      <c r="B107" s="89" t="s">
        <v>1286</v>
      </c>
      <c r="C107" s="9">
        <v>193</v>
      </c>
      <c r="D107" s="9">
        <v>195</v>
      </c>
      <c r="E107" s="9">
        <v>163</v>
      </c>
      <c r="F107" s="9">
        <v>340</v>
      </c>
      <c r="G107" s="9">
        <v>288</v>
      </c>
      <c r="H107" s="10">
        <v>29</v>
      </c>
      <c r="I107" s="269"/>
    </row>
    <row r="108" spans="1:9" ht="15">
      <c r="A108" s="1" t="s">
        <v>1155</v>
      </c>
      <c r="B108" s="89" t="s">
        <v>1156</v>
      </c>
      <c r="C108" s="9">
        <v>191</v>
      </c>
      <c r="D108" s="9">
        <v>326</v>
      </c>
      <c r="E108" s="9">
        <v>0</v>
      </c>
      <c r="F108" s="9">
        <v>514</v>
      </c>
      <c r="G108" s="9">
        <v>0</v>
      </c>
      <c r="H108" s="10">
        <v>13</v>
      </c>
      <c r="I108" s="269"/>
    </row>
    <row r="109" spans="1:9" ht="15">
      <c r="A109" s="1" t="s">
        <v>1331</v>
      </c>
      <c r="B109" s="89" t="s">
        <v>1332</v>
      </c>
      <c r="C109" s="9">
        <v>190</v>
      </c>
      <c r="D109" s="9">
        <v>19</v>
      </c>
      <c r="E109" s="9">
        <v>1</v>
      </c>
      <c r="F109" s="9">
        <v>43</v>
      </c>
      <c r="G109" s="9">
        <v>1</v>
      </c>
      <c r="H109" s="10">
        <v>24</v>
      </c>
      <c r="I109" s="269"/>
    </row>
    <row r="110" spans="1:9" ht="15">
      <c r="A110" s="1" t="s">
        <v>1321</v>
      </c>
      <c r="B110" s="89" t="s">
        <v>1322</v>
      </c>
      <c r="C110" s="9">
        <v>183</v>
      </c>
      <c r="D110" s="9">
        <v>81</v>
      </c>
      <c r="E110" s="9">
        <v>44</v>
      </c>
      <c r="F110" s="9">
        <v>154</v>
      </c>
      <c r="G110" s="9">
        <v>81</v>
      </c>
      <c r="H110" s="10">
        <v>12</v>
      </c>
      <c r="I110" s="269"/>
    </row>
    <row r="111" spans="1:9" ht="15">
      <c r="A111" s="1" t="s">
        <v>1201</v>
      </c>
      <c r="B111" s="89" t="s">
        <v>1202</v>
      </c>
      <c r="C111" s="9">
        <v>180</v>
      </c>
      <c r="D111" s="9">
        <v>184</v>
      </c>
      <c r="E111" s="9">
        <v>183</v>
      </c>
      <c r="F111" s="9">
        <v>324</v>
      </c>
      <c r="G111" s="9">
        <v>321</v>
      </c>
      <c r="H111" s="10">
        <v>21</v>
      </c>
      <c r="I111" s="269"/>
    </row>
    <row r="112" spans="1:9" ht="15">
      <c r="A112" s="1" t="s">
        <v>1221</v>
      </c>
      <c r="B112" s="89" t="s">
        <v>1222</v>
      </c>
      <c r="C112" s="9">
        <v>178</v>
      </c>
      <c r="D112" s="9">
        <v>75</v>
      </c>
      <c r="E112" s="9">
        <v>72</v>
      </c>
      <c r="F112" s="9">
        <v>119</v>
      </c>
      <c r="G112" s="9">
        <v>114</v>
      </c>
      <c r="H112" s="10">
        <v>6</v>
      </c>
      <c r="I112" s="269"/>
    </row>
    <row r="113" spans="1:9" ht="15">
      <c r="A113" s="1" t="s">
        <v>1265</v>
      </c>
      <c r="B113" s="89" t="s">
        <v>1266</v>
      </c>
      <c r="C113" s="9">
        <v>178</v>
      </c>
      <c r="D113" s="9">
        <v>77</v>
      </c>
      <c r="E113" s="9">
        <v>3</v>
      </c>
      <c r="F113" s="9">
        <v>79</v>
      </c>
      <c r="G113" s="9">
        <v>14</v>
      </c>
      <c r="H113" s="10">
        <v>14</v>
      </c>
      <c r="I113" s="269"/>
    </row>
    <row r="114" spans="1:9" ht="15">
      <c r="A114" s="1" t="s">
        <v>1237</v>
      </c>
      <c r="B114" s="89" t="s">
        <v>1238</v>
      </c>
      <c r="C114" s="9">
        <v>175</v>
      </c>
      <c r="D114" s="9">
        <v>503</v>
      </c>
      <c r="E114" s="9">
        <v>337</v>
      </c>
      <c r="F114" s="9">
        <v>789</v>
      </c>
      <c r="G114" s="9">
        <v>563</v>
      </c>
      <c r="H114" s="10">
        <v>1</v>
      </c>
      <c r="I114" s="269"/>
    </row>
    <row r="115" spans="1:9" ht="30">
      <c r="A115" s="1" t="s">
        <v>1339</v>
      </c>
      <c r="B115" s="89" t="s">
        <v>1340</v>
      </c>
      <c r="C115" s="9">
        <v>167</v>
      </c>
      <c r="D115" s="9">
        <v>144</v>
      </c>
      <c r="E115" s="9">
        <v>64</v>
      </c>
      <c r="F115" s="9">
        <v>240</v>
      </c>
      <c r="G115" s="9">
        <v>115</v>
      </c>
      <c r="H115" s="10">
        <v>39</v>
      </c>
      <c r="I115" s="269"/>
    </row>
    <row r="116" spans="1:9" ht="15">
      <c r="A116" s="1" t="s">
        <v>1229</v>
      </c>
      <c r="B116" s="89" t="s">
        <v>1230</v>
      </c>
      <c r="C116" s="9">
        <v>166</v>
      </c>
      <c r="D116" s="9">
        <v>26</v>
      </c>
      <c r="E116" s="9">
        <v>10</v>
      </c>
      <c r="F116" s="9">
        <v>30</v>
      </c>
      <c r="G116" s="9">
        <v>17</v>
      </c>
      <c r="H116" s="10">
        <v>20</v>
      </c>
      <c r="I116" s="269"/>
    </row>
    <row r="117" spans="1:9" ht="15">
      <c r="A117" s="1" t="s">
        <v>1215</v>
      </c>
      <c r="B117" s="89" t="s">
        <v>1216</v>
      </c>
      <c r="C117" s="9">
        <v>160</v>
      </c>
      <c r="D117" s="9">
        <v>200</v>
      </c>
      <c r="E117" s="9">
        <v>100</v>
      </c>
      <c r="F117" s="9">
        <v>224</v>
      </c>
      <c r="G117" s="9">
        <v>108</v>
      </c>
      <c r="H117" s="10">
        <v>13</v>
      </c>
      <c r="I117" s="269"/>
    </row>
    <row r="118" spans="1:9" ht="30">
      <c r="A118" s="1" t="s">
        <v>1187</v>
      </c>
      <c r="B118" s="89" t="s">
        <v>1188</v>
      </c>
      <c r="C118" s="9">
        <v>159</v>
      </c>
      <c r="D118" s="9">
        <v>101</v>
      </c>
      <c r="E118" s="9">
        <v>22</v>
      </c>
      <c r="F118" s="9">
        <v>201</v>
      </c>
      <c r="G118" s="9">
        <v>61</v>
      </c>
      <c r="H118" s="10">
        <v>16</v>
      </c>
      <c r="I118" s="269"/>
    </row>
    <row r="119" spans="1:9" ht="30">
      <c r="A119" s="1" t="s">
        <v>1289</v>
      </c>
      <c r="B119" s="89" t="s">
        <v>1290</v>
      </c>
      <c r="C119" s="9">
        <v>157</v>
      </c>
      <c r="D119" s="9">
        <v>651</v>
      </c>
      <c r="E119" s="9">
        <v>437</v>
      </c>
      <c r="F119" s="9">
        <v>979</v>
      </c>
      <c r="G119" s="9">
        <v>690</v>
      </c>
      <c r="H119" s="10">
        <v>16</v>
      </c>
      <c r="I119" s="269"/>
    </row>
    <row r="120" spans="1:9" ht="15">
      <c r="A120" s="1" t="s">
        <v>1207</v>
      </c>
      <c r="B120" s="89" t="s">
        <v>1208</v>
      </c>
      <c r="C120" s="9">
        <v>157</v>
      </c>
      <c r="D120" s="9">
        <v>194</v>
      </c>
      <c r="E120" s="9">
        <v>40</v>
      </c>
      <c r="F120" s="9">
        <v>186</v>
      </c>
      <c r="G120" s="9">
        <v>53</v>
      </c>
      <c r="H120" s="10">
        <v>22</v>
      </c>
      <c r="I120" s="269"/>
    </row>
    <row r="121" spans="1:9" ht="15">
      <c r="A121" s="1" t="s">
        <v>1231</v>
      </c>
      <c r="B121" s="89" t="s">
        <v>1232</v>
      </c>
      <c r="C121" s="9">
        <v>156</v>
      </c>
      <c r="D121" s="9">
        <v>65</v>
      </c>
      <c r="E121" s="9">
        <v>1</v>
      </c>
      <c r="F121" s="9">
        <v>131</v>
      </c>
      <c r="G121" s="9">
        <v>1</v>
      </c>
      <c r="H121" s="10">
        <v>42</v>
      </c>
      <c r="I121" s="269"/>
    </row>
    <row r="122" spans="1:9" ht="15">
      <c r="A122" s="1" t="s">
        <v>1319</v>
      </c>
      <c r="B122" s="89" t="s">
        <v>1320</v>
      </c>
      <c r="C122" s="9">
        <v>152</v>
      </c>
      <c r="D122" s="9">
        <v>60</v>
      </c>
      <c r="E122" s="9">
        <v>2</v>
      </c>
      <c r="F122" s="9">
        <v>81</v>
      </c>
      <c r="G122" s="9">
        <v>3</v>
      </c>
      <c r="H122" s="10">
        <v>7</v>
      </c>
      <c r="I122" s="269"/>
    </row>
    <row r="123" spans="1:9" ht="30">
      <c r="A123" s="1" t="s">
        <v>1465</v>
      </c>
      <c r="B123" s="89" t="s">
        <v>1466</v>
      </c>
      <c r="C123" s="9">
        <v>149</v>
      </c>
      <c r="D123" s="9">
        <v>17</v>
      </c>
      <c r="E123" s="9">
        <v>10</v>
      </c>
      <c r="F123" s="9">
        <v>32</v>
      </c>
      <c r="G123" s="9">
        <v>27</v>
      </c>
      <c r="H123" s="10">
        <v>3</v>
      </c>
      <c r="I123" s="269"/>
    </row>
    <row r="124" spans="1:9" ht="30">
      <c r="A124" s="1" t="s">
        <v>1325</v>
      </c>
      <c r="B124" s="89" t="s">
        <v>1326</v>
      </c>
      <c r="C124" s="9">
        <v>147</v>
      </c>
      <c r="D124" s="9">
        <v>13</v>
      </c>
      <c r="E124" s="9">
        <v>10</v>
      </c>
      <c r="F124" s="9">
        <v>18</v>
      </c>
      <c r="G124" s="9">
        <v>11</v>
      </c>
      <c r="H124" s="10">
        <v>4</v>
      </c>
      <c r="I124" s="269"/>
    </row>
    <row r="125" spans="1:9" ht="15">
      <c r="A125" s="1" t="s">
        <v>1455</v>
      </c>
      <c r="B125" s="89" t="s">
        <v>1456</v>
      </c>
      <c r="C125" s="9">
        <v>144</v>
      </c>
      <c r="D125" s="9">
        <v>36</v>
      </c>
      <c r="E125" s="9">
        <v>2</v>
      </c>
      <c r="F125" s="9">
        <v>54</v>
      </c>
      <c r="G125" s="9">
        <v>3</v>
      </c>
      <c r="H125" s="10">
        <v>14</v>
      </c>
      <c r="I125" s="269"/>
    </row>
    <row r="126" spans="1:9" ht="15">
      <c r="A126" s="1" t="s">
        <v>1301</v>
      </c>
      <c r="B126" s="89" t="s">
        <v>1302</v>
      </c>
      <c r="C126" s="9">
        <v>144</v>
      </c>
      <c r="D126" s="9">
        <v>96</v>
      </c>
      <c r="E126" s="9">
        <v>89</v>
      </c>
      <c r="F126" s="9">
        <v>229</v>
      </c>
      <c r="G126" s="9">
        <v>209</v>
      </c>
      <c r="H126" s="10">
        <v>7</v>
      </c>
      <c r="I126" s="269"/>
    </row>
    <row r="127" spans="1:9" ht="15">
      <c r="A127" s="1" t="s">
        <v>1535</v>
      </c>
      <c r="B127" s="89" t="s">
        <v>1536</v>
      </c>
      <c r="C127" s="9">
        <v>143</v>
      </c>
      <c r="D127" s="9">
        <v>108</v>
      </c>
      <c r="E127" s="9">
        <v>57</v>
      </c>
      <c r="F127" s="9">
        <v>192</v>
      </c>
      <c r="G127" s="9">
        <v>84</v>
      </c>
      <c r="H127" s="10">
        <v>96</v>
      </c>
      <c r="I127" s="269"/>
    </row>
    <row r="128" spans="1:9" ht="15">
      <c r="A128" s="1" t="s">
        <v>1303</v>
      </c>
      <c r="B128" s="89" t="s">
        <v>1304</v>
      </c>
      <c r="C128" s="9">
        <v>143</v>
      </c>
      <c r="D128" s="9">
        <v>59</v>
      </c>
      <c r="E128" s="9">
        <v>31</v>
      </c>
      <c r="F128" s="9">
        <v>78</v>
      </c>
      <c r="G128" s="9">
        <v>51</v>
      </c>
      <c r="H128" s="10">
        <v>5</v>
      </c>
      <c r="I128" s="269"/>
    </row>
    <row r="129" spans="1:9" ht="15">
      <c r="A129" s="1" t="s">
        <v>1317</v>
      </c>
      <c r="B129" s="89" t="s">
        <v>1318</v>
      </c>
      <c r="C129" s="9">
        <v>141</v>
      </c>
      <c r="D129" s="9">
        <v>81</v>
      </c>
      <c r="E129" s="9">
        <v>2</v>
      </c>
      <c r="F129" s="9">
        <v>120</v>
      </c>
      <c r="G129" s="9">
        <v>6</v>
      </c>
      <c r="H129" s="10">
        <v>5</v>
      </c>
      <c r="I129" s="269"/>
    </row>
    <row r="130" spans="1:9" ht="15">
      <c r="A130" s="1" t="s">
        <v>1273</v>
      </c>
      <c r="B130" s="89" t="s">
        <v>1274</v>
      </c>
      <c r="C130" s="9">
        <v>139</v>
      </c>
      <c r="D130" s="9">
        <v>139</v>
      </c>
      <c r="E130" s="9">
        <v>133</v>
      </c>
      <c r="F130" s="9">
        <v>266</v>
      </c>
      <c r="G130" s="9">
        <v>261</v>
      </c>
      <c r="H130" s="10">
        <v>44</v>
      </c>
      <c r="I130" s="269"/>
    </row>
    <row r="131" spans="1:9" ht="15">
      <c r="A131" s="1" t="s">
        <v>1327</v>
      </c>
      <c r="B131" s="89" t="s">
        <v>1328</v>
      </c>
      <c r="C131" s="9">
        <v>137</v>
      </c>
      <c r="D131" s="9">
        <v>203</v>
      </c>
      <c r="E131" s="9">
        <v>65</v>
      </c>
      <c r="F131" s="9">
        <v>200</v>
      </c>
      <c r="G131" s="9">
        <v>55</v>
      </c>
      <c r="H131" s="10">
        <v>17</v>
      </c>
      <c r="I131" s="269"/>
    </row>
    <row r="132" spans="1:9" ht="15">
      <c r="A132" s="1" t="s">
        <v>1429</v>
      </c>
      <c r="B132" s="89" t="s">
        <v>1430</v>
      </c>
      <c r="C132" s="9">
        <v>134</v>
      </c>
      <c r="D132" s="9">
        <v>134</v>
      </c>
      <c r="E132" s="9">
        <v>58</v>
      </c>
      <c r="F132" s="9">
        <v>334</v>
      </c>
      <c r="G132" s="9">
        <v>142</v>
      </c>
      <c r="H132" s="10">
        <v>23</v>
      </c>
      <c r="I132" s="269"/>
    </row>
    <row r="133" spans="1:9" ht="30">
      <c r="A133" s="1" t="s">
        <v>1205</v>
      </c>
      <c r="B133" s="89" t="s">
        <v>1206</v>
      </c>
      <c r="C133" s="9">
        <v>134</v>
      </c>
      <c r="D133" s="9">
        <v>25</v>
      </c>
      <c r="E133" s="9">
        <v>6</v>
      </c>
      <c r="F133" s="9">
        <v>36</v>
      </c>
      <c r="G133" s="9">
        <v>14</v>
      </c>
      <c r="H133" s="10">
        <v>12</v>
      </c>
      <c r="I133" s="269"/>
    </row>
    <row r="134" spans="1:9" ht="15">
      <c r="A134" s="1" t="s">
        <v>1271</v>
      </c>
      <c r="B134" s="89" t="s">
        <v>1272</v>
      </c>
      <c r="C134" s="9">
        <v>133</v>
      </c>
      <c r="D134" s="9">
        <v>12</v>
      </c>
      <c r="E134" s="9">
        <v>3</v>
      </c>
      <c r="F134" s="9">
        <v>15</v>
      </c>
      <c r="G134" s="9">
        <v>2</v>
      </c>
      <c r="H134" s="10">
        <v>7</v>
      </c>
      <c r="I134" s="269"/>
    </row>
    <row r="135" spans="1:9" ht="15">
      <c r="A135" s="1" t="s">
        <v>1663</v>
      </c>
      <c r="B135" s="89" t="s">
        <v>1664</v>
      </c>
      <c r="C135" s="9">
        <v>131</v>
      </c>
      <c r="D135" s="9">
        <v>17</v>
      </c>
      <c r="E135" s="9">
        <v>10</v>
      </c>
      <c r="F135" s="9">
        <v>20</v>
      </c>
      <c r="G135" s="9">
        <v>12</v>
      </c>
      <c r="H135" s="10">
        <v>10</v>
      </c>
      <c r="I135" s="269"/>
    </row>
    <row r="136" spans="1:9" ht="15">
      <c r="A136" s="1" t="s">
        <v>1211</v>
      </c>
      <c r="B136" s="89" t="s">
        <v>1212</v>
      </c>
      <c r="C136" s="9">
        <v>130</v>
      </c>
      <c r="D136" s="9">
        <v>342</v>
      </c>
      <c r="E136" s="9">
        <v>22</v>
      </c>
      <c r="F136" s="9">
        <v>459</v>
      </c>
      <c r="G136" s="9">
        <v>51</v>
      </c>
      <c r="H136" s="10">
        <v>20</v>
      </c>
      <c r="I136" s="269"/>
    </row>
    <row r="137" spans="1:9" ht="30">
      <c r="A137" s="1" t="s">
        <v>1223</v>
      </c>
      <c r="B137" s="89" t="s">
        <v>1224</v>
      </c>
      <c r="C137" s="9">
        <v>125</v>
      </c>
      <c r="D137" s="9">
        <v>826</v>
      </c>
      <c r="E137" s="9">
        <v>741</v>
      </c>
      <c r="F137" s="9">
        <v>1078</v>
      </c>
      <c r="G137" s="9">
        <v>948</v>
      </c>
      <c r="H137" s="10">
        <v>7</v>
      </c>
      <c r="I137" s="269"/>
    </row>
    <row r="138" spans="1:9" ht="15">
      <c r="A138" s="1" t="s">
        <v>1461</v>
      </c>
      <c r="B138" s="89" t="s">
        <v>1462</v>
      </c>
      <c r="C138" s="9">
        <v>123</v>
      </c>
      <c r="D138" s="9">
        <v>86</v>
      </c>
      <c r="E138" s="9">
        <v>19</v>
      </c>
      <c r="F138" s="9">
        <v>155</v>
      </c>
      <c r="G138" s="9">
        <v>42</v>
      </c>
      <c r="H138" s="10">
        <v>1</v>
      </c>
      <c r="I138" s="269"/>
    </row>
    <row r="139" spans="1:9" ht="15">
      <c r="A139" s="1" t="s">
        <v>1295</v>
      </c>
      <c r="B139" s="89" t="s">
        <v>1296</v>
      </c>
      <c r="C139" s="9">
        <v>123</v>
      </c>
      <c r="D139" s="9">
        <v>600</v>
      </c>
      <c r="E139" s="9">
        <v>591</v>
      </c>
      <c r="F139" s="9">
        <v>1406</v>
      </c>
      <c r="G139" s="9">
        <v>1386</v>
      </c>
      <c r="H139" s="10">
        <v>16</v>
      </c>
      <c r="I139" s="269"/>
    </row>
    <row r="140" spans="1:9" ht="30">
      <c r="A140" s="1" t="s">
        <v>1577</v>
      </c>
      <c r="B140" s="89" t="s">
        <v>1578</v>
      </c>
      <c r="C140" s="9">
        <v>117</v>
      </c>
      <c r="D140" s="9">
        <v>23</v>
      </c>
      <c r="E140" s="9">
        <v>17</v>
      </c>
      <c r="F140" s="9">
        <v>41</v>
      </c>
      <c r="G140" s="9">
        <v>36</v>
      </c>
      <c r="H140" s="10">
        <v>0</v>
      </c>
      <c r="I140" s="269"/>
    </row>
    <row r="141" spans="1:9" ht="15">
      <c r="A141" s="1" t="s">
        <v>1281</v>
      </c>
      <c r="B141" s="89" t="s">
        <v>1282</v>
      </c>
      <c r="C141" s="9">
        <v>117</v>
      </c>
      <c r="D141" s="9">
        <v>5</v>
      </c>
      <c r="E141" s="9">
        <v>4</v>
      </c>
      <c r="F141" s="9">
        <v>10</v>
      </c>
      <c r="G141" s="9">
        <v>8</v>
      </c>
      <c r="H141" s="10">
        <v>0</v>
      </c>
      <c r="I141" s="269"/>
    </row>
    <row r="142" spans="1:9" ht="15">
      <c r="A142" s="1" t="s">
        <v>1185</v>
      </c>
      <c r="B142" s="89" t="s">
        <v>1186</v>
      </c>
      <c r="C142" s="9">
        <v>114</v>
      </c>
      <c r="D142" s="9">
        <v>71</v>
      </c>
      <c r="E142" s="9">
        <v>43</v>
      </c>
      <c r="F142" s="9">
        <v>95</v>
      </c>
      <c r="G142" s="9">
        <v>61</v>
      </c>
      <c r="H142" s="10">
        <v>7</v>
      </c>
      <c r="I142" s="269"/>
    </row>
    <row r="143" spans="1:9" ht="15">
      <c r="A143" s="1" t="s">
        <v>1251</v>
      </c>
      <c r="B143" s="89" t="s">
        <v>1252</v>
      </c>
      <c r="C143" s="9">
        <v>114</v>
      </c>
      <c r="D143" s="9">
        <v>27</v>
      </c>
      <c r="E143" s="9">
        <v>17</v>
      </c>
      <c r="F143" s="9">
        <v>45</v>
      </c>
      <c r="G143" s="9">
        <v>35</v>
      </c>
      <c r="H143" s="10">
        <v>21</v>
      </c>
      <c r="I143" s="269"/>
    </row>
    <row r="144" spans="1:9" ht="30">
      <c r="A144" s="1" t="s">
        <v>1395</v>
      </c>
      <c r="B144" s="89" t="s">
        <v>1396</v>
      </c>
      <c r="C144" s="9">
        <v>113</v>
      </c>
      <c r="D144" s="9">
        <v>134</v>
      </c>
      <c r="E144" s="9">
        <v>62</v>
      </c>
      <c r="F144" s="9">
        <v>195</v>
      </c>
      <c r="G144" s="9">
        <v>90</v>
      </c>
      <c r="H144" s="10">
        <v>1</v>
      </c>
      <c r="I144" s="269"/>
    </row>
    <row r="145" spans="1:9" ht="15">
      <c r="A145" s="1" t="s">
        <v>1239</v>
      </c>
      <c r="B145" s="89" t="s">
        <v>1240</v>
      </c>
      <c r="C145" s="9">
        <v>109</v>
      </c>
      <c r="D145" s="9">
        <v>1559</v>
      </c>
      <c r="E145" s="9">
        <v>56</v>
      </c>
      <c r="F145" s="9">
        <v>2216</v>
      </c>
      <c r="G145" s="9">
        <v>140</v>
      </c>
      <c r="H145" s="10">
        <v>29</v>
      </c>
      <c r="I145" s="269"/>
    </row>
    <row r="146" spans="1:9" ht="15">
      <c r="A146" s="1" t="s">
        <v>1309</v>
      </c>
      <c r="B146" s="89" t="s">
        <v>1310</v>
      </c>
      <c r="C146" s="9">
        <v>108</v>
      </c>
      <c r="D146" s="9">
        <v>30</v>
      </c>
      <c r="E146" s="9">
        <v>13</v>
      </c>
      <c r="F146" s="9">
        <v>56</v>
      </c>
      <c r="G146" s="9">
        <v>22</v>
      </c>
      <c r="H146" s="10">
        <v>17</v>
      </c>
      <c r="I146" s="269"/>
    </row>
    <row r="147" spans="1:9" ht="15">
      <c r="A147" s="1" t="s">
        <v>1447</v>
      </c>
      <c r="B147" s="89" t="s">
        <v>1448</v>
      </c>
      <c r="C147" s="9">
        <v>108</v>
      </c>
      <c r="D147" s="9">
        <v>94</v>
      </c>
      <c r="E147" s="9">
        <v>9</v>
      </c>
      <c r="F147" s="9">
        <v>158</v>
      </c>
      <c r="G147" s="9">
        <v>22</v>
      </c>
      <c r="H147" s="10">
        <v>33</v>
      </c>
      <c r="I147" s="269"/>
    </row>
    <row r="148" spans="1:9" ht="15">
      <c r="A148" s="1" t="s">
        <v>1335</v>
      </c>
      <c r="B148" s="89" t="s">
        <v>1336</v>
      </c>
      <c r="C148" s="9">
        <v>107</v>
      </c>
      <c r="D148" s="9">
        <v>176</v>
      </c>
      <c r="E148" s="9">
        <v>143</v>
      </c>
      <c r="F148" s="9">
        <v>258</v>
      </c>
      <c r="G148" s="9">
        <v>200</v>
      </c>
      <c r="H148" s="10">
        <v>5</v>
      </c>
      <c r="I148" s="269"/>
    </row>
    <row r="149" spans="1:9" ht="30">
      <c r="A149" s="1" t="s">
        <v>1343</v>
      </c>
      <c r="B149" s="89" t="s">
        <v>1344</v>
      </c>
      <c r="C149" s="9">
        <v>106</v>
      </c>
      <c r="D149" s="9">
        <v>444</v>
      </c>
      <c r="E149" s="9">
        <v>251</v>
      </c>
      <c r="F149" s="9">
        <v>502</v>
      </c>
      <c r="G149" s="9">
        <v>281</v>
      </c>
      <c r="H149" s="10">
        <v>11</v>
      </c>
      <c r="I149" s="269"/>
    </row>
    <row r="150" spans="1:9" ht="15">
      <c r="A150" s="1" t="s">
        <v>1329</v>
      </c>
      <c r="B150" s="89" t="s">
        <v>1330</v>
      </c>
      <c r="C150" s="9">
        <v>106</v>
      </c>
      <c r="D150" s="9">
        <v>44</v>
      </c>
      <c r="E150" s="9">
        <v>25</v>
      </c>
      <c r="F150" s="9">
        <v>94</v>
      </c>
      <c r="G150" s="9">
        <v>53</v>
      </c>
      <c r="H150" s="10">
        <v>6</v>
      </c>
      <c r="I150" s="269"/>
    </row>
    <row r="151" spans="1:9" ht="15">
      <c r="A151" s="1" t="s">
        <v>1291</v>
      </c>
      <c r="B151" s="89" t="s">
        <v>1292</v>
      </c>
      <c r="C151" s="9">
        <v>105</v>
      </c>
      <c r="D151" s="9">
        <v>215</v>
      </c>
      <c r="E151" s="9">
        <v>110</v>
      </c>
      <c r="F151" s="9">
        <v>285</v>
      </c>
      <c r="G151" s="9">
        <v>159</v>
      </c>
      <c r="H151" s="10">
        <v>3</v>
      </c>
      <c r="I151" s="269"/>
    </row>
    <row r="152" spans="1:9" ht="15">
      <c r="A152" s="1" t="s">
        <v>1483</v>
      </c>
      <c r="B152" s="89" t="s">
        <v>1484</v>
      </c>
      <c r="C152" s="9">
        <v>104</v>
      </c>
      <c r="D152" s="9">
        <v>149</v>
      </c>
      <c r="E152" s="9">
        <v>44</v>
      </c>
      <c r="F152" s="9">
        <v>232</v>
      </c>
      <c r="G152" s="9">
        <v>63</v>
      </c>
      <c r="H152" s="10">
        <v>1</v>
      </c>
      <c r="I152" s="269"/>
    </row>
    <row r="153" spans="1:9" ht="15">
      <c r="A153" s="1" t="s">
        <v>1283</v>
      </c>
      <c r="B153" s="89" t="s">
        <v>1284</v>
      </c>
      <c r="C153" s="9">
        <v>104</v>
      </c>
      <c r="D153" s="9">
        <v>179</v>
      </c>
      <c r="E153" s="9">
        <v>90</v>
      </c>
      <c r="F153" s="9">
        <v>309</v>
      </c>
      <c r="G153" s="9">
        <v>173</v>
      </c>
      <c r="H153" s="10">
        <v>9</v>
      </c>
      <c r="I153" s="269"/>
    </row>
    <row r="154" spans="1:9" ht="30">
      <c r="A154" s="1" t="s">
        <v>1421</v>
      </c>
      <c r="B154" s="89" t="s">
        <v>1422</v>
      </c>
      <c r="C154" s="9">
        <v>104</v>
      </c>
      <c r="D154" s="9">
        <v>45</v>
      </c>
      <c r="E154" s="9">
        <v>8</v>
      </c>
      <c r="F154" s="9">
        <v>82</v>
      </c>
      <c r="G154" s="9">
        <v>15</v>
      </c>
      <c r="H154" s="10">
        <v>33</v>
      </c>
      <c r="I154" s="269"/>
    </row>
    <row r="155" spans="1:9" ht="15">
      <c r="A155" s="1" t="s">
        <v>1349</v>
      </c>
      <c r="B155" s="89" t="s">
        <v>1350</v>
      </c>
      <c r="C155" s="9">
        <v>103</v>
      </c>
      <c r="D155" s="9">
        <v>45</v>
      </c>
      <c r="E155" s="9">
        <v>33</v>
      </c>
      <c r="F155" s="9">
        <v>68</v>
      </c>
      <c r="G155" s="9">
        <v>51</v>
      </c>
      <c r="H155" s="10">
        <v>18</v>
      </c>
      <c r="I155" s="269"/>
    </row>
    <row r="156" spans="1:9" ht="15">
      <c r="A156" s="1" t="s">
        <v>1341</v>
      </c>
      <c r="B156" s="89" t="s">
        <v>1342</v>
      </c>
      <c r="C156" s="9">
        <v>102</v>
      </c>
      <c r="D156" s="9">
        <v>110</v>
      </c>
      <c r="E156" s="9">
        <v>38</v>
      </c>
      <c r="F156" s="9">
        <v>147</v>
      </c>
      <c r="G156" s="9">
        <v>52</v>
      </c>
      <c r="H156" s="10">
        <v>14</v>
      </c>
      <c r="I156" s="269"/>
    </row>
    <row r="157" spans="1:9" ht="15">
      <c r="A157" s="1" t="s">
        <v>1433</v>
      </c>
      <c r="B157" s="89" t="s">
        <v>1434</v>
      </c>
      <c r="C157" s="9">
        <v>100</v>
      </c>
      <c r="D157" s="9">
        <v>138</v>
      </c>
      <c r="E157" s="9">
        <v>94</v>
      </c>
      <c r="F157" s="9">
        <v>183</v>
      </c>
      <c r="G157" s="9">
        <v>133</v>
      </c>
      <c r="H157" s="10">
        <v>13</v>
      </c>
      <c r="I157" s="269"/>
    </row>
    <row r="158" spans="1:9" ht="30">
      <c r="A158" s="1" t="s">
        <v>1517</v>
      </c>
      <c r="B158" s="89" t="s">
        <v>1518</v>
      </c>
      <c r="C158" s="9">
        <v>96</v>
      </c>
      <c r="D158" s="9">
        <v>306</v>
      </c>
      <c r="E158" s="9">
        <v>135</v>
      </c>
      <c r="F158" s="9">
        <v>458</v>
      </c>
      <c r="G158" s="9">
        <v>205</v>
      </c>
      <c r="H158" s="10">
        <v>4</v>
      </c>
      <c r="I158" s="269"/>
    </row>
    <row r="159" spans="1:9" ht="15">
      <c r="A159" s="1" t="s">
        <v>1269</v>
      </c>
      <c r="B159" s="89" t="s">
        <v>1270</v>
      </c>
      <c r="C159" s="9">
        <v>96</v>
      </c>
      <c r="D159" s="9">
        <v>684</v>
      </c>
      <c r="E159" s="9">
        <v>135</v>
      </c>
      <c r="F159" s="9">
        <v>973</v>
      </c>
      <c r="G159" s="9">
        <v>267</v>
      </c>
      <c r="H159" s="10">
        <v>6</v>
      </c>
      <c r="I159" s="269"/>
    </row>
    <row r="160" spans="1:9" ht="15">
      <c r="A160" s="1" t="s">
        <v>1355</v>
      </c>
      <c r="B160" s="89" t="s">
        <v>1356</v>
      </c>
      <c r="C160" s="9">
        <v>95</v>
      </c>
      <c r="D160" s="9">
        <v>252</v>
      </c>
      <c r="E160" s="9">
        <v>212</v>
      </c>
      <c r="F160" s="9">
        <v>260</v>
      </c>
      <c r="G160" s="9">
        <v>223</v>
      </c>
      <c r="H160" s="10">
        <v>7</v>
      </c>
      <c r="I160" s="269"/>
    </row>
    <row r="161" spans="1:9" ht="15">
      <c r="A161" s="1" t="s">
        <v>1307</v>
      </c>
      <c r="B161" s="89" t="s">
        <v>1308</v>
      </c>
      <c r="C161" s="9">
        <v>95</v>
      </c>
      <c r="D161" s="9">
        <v>369</v>
      </c>
      <c r="E161" s="9">
        <v>294</v>
      </c>
      <c r="F161" s="9">
        <v>352</v>
      </c>
      <c r="G161" s="9">
        <v>302</v>
      </c>
      <c r="H161" s="10">
        <v>1</v>
      </c>
      <c r="I161" s="269"/>
    </row>
    <row r="162" spans="1:9" ht="15">
      <c r="A162" s="1" t="s">
        <v>1261</v>
      </c>
      <c r="B162" s="89" t="s">
        <v>1262</v>
      </c>
      <c r="C162" s="9">
        <v>91</v>
      </c>
      <c r="D162" s="9">
        <v>201</v>
      </c>
      <c r="E162" s="9">
        <v>148</v>
      </c>
      <c r="F162" s="9">
        <v>172</v>
      </c>
      <c r="G162" s="9">
        <v>135</v>
      </c>
      <c r="H162" s="10">
        <v>8</v>
      </c>
      <c r="I162" s="269"/>
    </row>
    <row r="163" spans="1:9" ht="15">
      <c r="A163" s="1" t="s">
        <v>1541</v>
      </c>
      <c r="B163" s="89" t="s">
        <v>1542</v>
      </c>
      <c r="C163" s="9">
        <v>91</v>
      </c>
      <c r="D163" s="9">
        <v>26</v>
      </c>
      <c r="E163" s="9">
        <v>2</v>
      </c>
      <c r="F163" s="9">
        <v>38</v>
      </c>
      <c r="G163" s="9">
        <v>5</v>
      </c>
      <c r="H163" s="10">
        <v>10</v>
      </c>
      <c r="I163" s="269"/>
    </row>
    <row r="164" spans="1:9" ht="30">
      <c r="A164" s="1" t="s">
        <v>1347</v>
      </c>
      <c r="B164" s="89" t="s">
        <v>1348</v>
      </c>
      <c r="C164" s="9">
        <v>90</v>
      </c>
      <c r="D164" s="9">
        <v>47</v>
      </c>
      <c r="E164" s="9">
        <v>38</v>
      </c>
      <c r="F164" s="9">
        <v>93</v>
      </c>
      <c r="G164" s="9">
        <v>74</v>
      </c>
      <c r="H164" s="10">
        <v>0</v>
      </c>
      <c r="I164" s="269"/>
    </row>
    <row r="165" spans="1:9" ht="15">
      <c r="A165" s="1" t="s">
        <v>1403</v>
      </c>
      <c r="B165" s="89" t="s">
        <v>1404</v>
      </c>
      <c r="C165" s="9">
        <v>88</v>
      </c>
      <c r="D165" s="9">
        <v>145</v>
      </c>
      <c r="E165" s="9">
        <v>23</v>
      </c>
      <c r="F165" s="9">
        <v>184</v>
      </c>
      <c r="G165" s="9">
        <v>50</v>
      </c>
      <c r="H165" s="10">
        <v>53</v>
      </c>
      <c r="I165" s="269"/>
    </row>
    <row r="166" spans="1:9" ht="15">
      <c r="A166" s="1" t="s">
        <v>1189</v>
      </c>
      <c r="B166" s="89" t="s">
        <v>1190</v>
      </c>
      <c r="C166" s="9">
        <v>87</v>
      </c>
      <c r="D166" s="9">
        <v>32</v>
      </c>
      <c r="E166" s="9">
        <v>4</v>
      </c>
      <c r="F166" s="9">
        <v>26</v>
      </c>
      <c r="G166" s="9">
        <v>5</v>
      </c>
      <c r="H166" s="10">
        <v>2</v>
      </c>
      <c r="I166" s="269"/>
    </row>
    <row r="167" spans="1:9" ht="15">
      <c r="A167" s="1" t="s">
        <v>1293</v>
      </c>
      <c r="B167" s="89" t="s">
        <v>1294</v>
      </c>
      <c r="C167" s="9">
        <v>87</v>
      </c>
      <c r="D167" s="9">
        <v>58</v>
      </c>
      <c r="E167" s="9">
        <v>34</v>
      </c>
      <c r="F167" s="9">
        <v>82</v>
      </c>
      <c r="G167" s="9">
        <v>59</v>
      </c>
      <c r="H167" s="10">
        <v>5</v>
      </c>
      <c r="I167" s="269"/>
    </row>
    <row r="168" spans="1:9" ht="15">
      <c r="A168" s="1" t="s">
        <v>1275</v>
      </c>
      <c r="B168" s="89" t="s">
        <v>1276</v>
      </c>
      <c r="C168" s="9">
        <v>86</v>
      </c>
      <c r="D168" s="9">
        <v>25</v>
      </c>
      <c r="E168" s="9">
        <v>20</v>
      </c>
      <c r="F168" s="9">
        <v>28</v>
      </c>
      <c r="G168" s="9">
        <v>25</v>
      </c>
      <c r="H168" s="10">
        <v>3</v>
      </c>
      <c r="I168" s="269"/>
    </row>
    <row r="169" spans="1:9" ht="15">
      <c r="A169" s="1" t="s">
        <v>1439</v>
      </c>
      <c r="B169" s="89" t="s">
        <v>1440</v>
      </c>
      <c r="C169" s="9">
        <v>86</v>
      </c>
      <c r="D169" s="9">
        <v>1667</v>
      </c>
      <c r="E169" s="9">
        <v>1266</v>
      </c>
      <c r="F169" s="9">
        <v>2652</v>
      </c>
      <c r="G169" s="9">
        <v>2203</v>
      </c>
      <c r="H169" s="10">
        <v>10</v>
      </c>
      <c r="I169" s="269"/>
    </row>
    <row r="170" spans="1:9" ht="15">
      <c r="A170" s="1" t="s">
        <v>1363</v>
      </c>
      <c r="B170" s="89" t="s">
        <v>1364</v>
      </c>
      <c r="C170" s="9">
        <v>86</v>
      </c>
      <c r="D170" s="9">
        <v>46</v>
      </c>
      <c r="E170" s="9">
        <v>24</v>
      </c>
      <c r="F170" s="9">
        <v>132</v>
      </c>
      <c r="G170" s="9">
        <v>77</v>
      </c>
      <c r="H170" s="10">
        <v>13</v>
      </c>
      <c r="I170" s="269"/>
    </row>
    <row r="171" spans="1:9" ht="30">
      <c r="A171" s="1" t="s">
        <v>1377</v>
      </c>
      <c r="B171" s="89" t="s">
        <v>1378</v>
      </c>
      <c r="C171" s="9">
        <v>85</v>
      </c>
      <c r="D171" s="9">
        <v>35</v>
      </c>
      <c r="E171" s="9">
        <v>1</v>
      </c>
      <c r="F171" s="9">
        <v>56</v>
      </c>
      <c r="G171" s="9">
        <v>2</v>
      </c>
      <c r="H171" s="10">
        <v>20</v>
      </c>
      <c r="I171" s="269"/>
    </row>
    <row r="172" spans="1:9" ht="15">
      <c r="A172" s="1" t="s">
        <v>1449</v>
      </c>
      <c r="B172" s="89" t="s">
        <v>1450</v>
      </c>
      <c r="C172" s="9">
        <v>84</v>
      </c>
      <c r="D172" s="9">
        <v>52</v>
      </c>
      <c r="E172" s="9">
        <v>31</v>
      </c>
      <c r="F172" s="9">
        <v>58</v>
      </c>
      <c r="G172" s="9">
        <v>37</v>
      </c>
      <c r="H172" s="10">
        <v>14</v>
      </c>
      <c r="I172" s="269"/>
    </row>
    <row r="173" spans="1:9" ht="15">
      <c r="A173" s="1" t="s">
        <v>1365</v>
      </c>
      <c r="B173" s="89" t="s">
        <v>1366</v>
      </c>
      <c r="C173" s="9">
        <v>84</v>
      </c>
      <c r="D173" s="9">
        <v>354</v>
      </c>
      <c r="E173" s="9">
        <v>14</v>
      </c>
      <c r="F173" s="9">
        <v>483</v>
      </c>
      <c r="G173" s="9">
        <v>32</v>
      </c>
      <c r="H173" s="10">
        <v>12</v>
      </c>
      <c r="I173" s="269"/>
    </row>
    <row r="174" spans="1:9" ht="15">
      <c r="A174" s="1" t="s">
        <v>1531</v>
      </c>
      <c r="B174" s="89" t="s">
        <v>1532</v>
      </c>
      <c r="C174" s="9">
        <v>84</v>
      </c>
      <c r="D174" s="9">
        <v>53</v>
      </c>
      <c r="E174" s="9">
        <v>7</v>
      </c>
      <c r="F174" s="9">
        <v>63</v>
      </c>
      <c r="G174" s="9">
        <v>10</v>
      </c>
      <c r="H174" s="10">
        <v>1</v>
      </c>
      <c r="I174" s="269"/>
    </row>
    <row r="175" spans="1:9" ht="15">
      <c r="A175" s="1" t="s">
        <v>1387</v>
      </c>
      <c r="B175" s="89" t="s">
        <v>1388</v>
      </c>
      <c r="C175" s="9">
        <v>80</v>
      </c>
      <c r="D175" s="9">
        <v>52</v>
      </c>
      <c r="E175" s="9">
        <v>52</v>
      </c>
      <c r="F175" s="9">
        <v>73</v>
      </c>
      <c r="G175" s="9">
        <v>72</v>
      </c>
      <c r="H175" s="10">
        <v>5</v>
      </c>
      <c r="I175" s="269"/>
    </row>
    <row r="176" spans="1:9" ht="15">
      <c r="A176" s="1" t="s">
        <v>1375</v>
      </c>
      <c r="B176" s="89" t="s">
        <v>1376</v>
      </c>
      <c r="C176" s="9">
        <v>80</v>
      </c>
      <c r="D176" s="9">
        <v>32</v>
      </c>
      <c r="E176" s="9">
        <v>29</v>
      </c>
      <c r="F176" s="9">
        <v>65</v>
      </c>
      <c r="G176" s="9">
        <v>61</v>
      </c>
      <c r="H176" s="10">
        <v>4</v>
      </c>
      <c r="I176" s="269"/>
    </row>
    <row r="177" spans="1:9" ht="15">
      <c r="A177" s="1" t="s">
        <v>1417</v>
      </c>
      <c r="B177" s="89" t="s">
        <v>1418</v>
      </c>
      <c r="C177" s="9">
        <v>80</v>
      </c>
      <c r="D177" s="9">
        <v>15</v>
      </c>
      <c r="E177" s="9">
        <v>0</v>
      </c>
      <c r="F177" s="9">
        <v>27</v>
      </c>
      <c r="G177" s="9">
        <v>1</v>
      </c>
      <c r="H177" s="10">
        <v>33</v>
      </c>
      <c r="I177" s="269"/>
    </row>
    <row r="178" spans="1:9" ht="15">
      <c r="A178" s="1" t="s">
        <v>1249</v>
      </c>
      <c r="B178" s="89" t="s">
        <v>1250</v>
      </c>
      <c r="C178" s="9">
        <v>78</v>
      </c>
      <c r="D178" s="9">
        <v>15</v>
      </c>
      <c r="E178" s="9">
        <v>12</v>
      </c>
      <c r="F178" s="9">
        <v>27</v>
      </c>
      <c r="G178" s="9">
        <v>19</v>
      </c>
      <c r="H178" s="10">
        <v>1</v>
      </c>
      <c r="I178" s="269"/>
    </row>
    <row r="179" spans="1:9" ht="15">
      <c r="A179" s="1" t="s">
        <v>1415</v>
      </c>
      <c r="B179" s="89" t="s">
        <v>1416</v>
      </c>
      <c r="C179" s="9">
        <v>78</v>
      </c>
      <c r="D179" s="9">
        <v>6</v>
      </c>
      <c r="E179" s="9">
        <v>4</v>
      </c>
      <c r="F179" s="9">
        <v>8</v>
      </c>
      <c r="G179" s="9">
        <v>7</v>
      </c>
      <c r="H179" s="10">
        <v>0</v>
      </c>
      <c r="I179" s="269"/>
    </row>
    <row r="180" spans="1:9" ht="15">
      <c r="A180" s="1" t="s">
        <v>1565</v>
      </c>
      <c r="B180" s="89" t="s">
        <v>1566</v>
      </c>
      <c r="C180" s="9">
        <v>77</v>
      </c>
      <c r="D180" s="9">
        <v>31</v>
      </c>
      <c r="E180" s="9">
        <v>4</v>
      </c>
      <c r="F180" s="9">
        <v>57</v>
      </c>
      <c r="G180" s="9">
        <v>14</v>
      </c>
      <c r="H180" s="10">
        <v>4</v>
      </c>
      <c r="I180" s="269"/>
    </row>
    <row r="181" spans="1:9" ht="15">
      <c r="A181" s="1" t="s">
        <v>1277</v>
      </c>
      <c r="B181" s="89" t="s">
        <v>1278</v>
      </c>
      <c r="C181" s="9">
        <v>76</v>
      </c>
      <c r="D181" s="9">
        <v>21</v>
      </c>
      <c r="E181" s="9">
        <v>14</v>
      </c>
      <c r="F181" s="9">
        <v>29</v>
      </c>
      <c r="G181" s="9">
        <v>20</v>
      </c>
      <c r="H181" s="10">
        <v>55</v>
      </c>
      <c r="I181" s="269"/>
    </row>
    <row r="182" spans="1:9" ht="15">
      <c r="A182" s="1" t="s">
        <v>1257</v>
      </c>
      <c r="B182" s="89" t="s">
        <v>1258</v>
      </c>
      <c r="C182" s="9">
        <v>74</v>
      </c>
      <c r="D182" s="9">
        <v>23</v>
      </c>
      <c r="E182" s="9">
        <v>10</v>
      </c>
      <c r="F182" s="9">
        <v>36</v>
      </c>
      <c r="G182" s="9">
        <v>19</v>
      </c>
      <c r="H182" s="10">
        <v>2</v>
      </c>
      <c r="I182" s="269"/>
    </row>
    <row r="183" spans="1:9" ht="15">
      <c r="A183" s="1" t="s">
        <v>1383</v>
      </c>
      <c r="B183" s="89" t="s">
        <v>1384</v>
      </c>
      <c r="C183" s="9">
        <v>73</v>
      </c>
      <c r="D183" s="9">
        <v>318</v>
      </c>
      <c r="E183" s="9">
        <v>3</v>
      </c>
      <c r="F183" s="9">
        <v>593</v>
      </c>
      <c r="G183" s="9">
        <v>4</v>
      </c>
      <c r="H183" s="10">
        <v>11</v>
      </c>
      <c r="I183" s="269"/>
    </row>
    <row r="184" spans="1:9" ht="15">
      <c r="A184" s="1" t="s">
        <v>1397</v>
      </c>
      <c r="B184" s="89" t="s">
        <v>1398</v>
      </c>
      <c r="C184" s="9">
        <v>72</v>
      </c>
      <c r="D184" s="9">
        <v>71</v>
      </c>
      <c r="E184" s="9">
        <v>5</v>
      </c>
      <c r="F184" s="9">
        <v>100</v>
      </c>
      <c r="G184" s="9">
        <v>8</v>
      </c>
      <c r="H184" s="10">
        <v>4</v>
      </c>
      <c r="I184" s="269"/>
    </row>
    <row r="185" spans="1:9" ht="15">
      <c r="A185" s="1" t="s">
        <v>1423</v>
      </c>
      <c r="B185" s="89" t="s">
        <v>1424</v>
      </c>
      <c r="C185" s="9">
        <v>72</v>
      </c>
      <c r="D185" s="9">
        <v>60</v>
      </c>
      <c r="E185" s="9">
        <v>30</v>
      </c>
      <c r="F185" s="9">
        <v>100</v>
      </c>
      <c r="G185" s="9">
        <v>56</v>
      </c>
      <c r="H185" s="10">
        <v>2</v>
      </c>
      <c r="I185" s="269"/>
    </row>
    <row r="186" spans="1:9" ht="15">
      <c r="A186" s="1" t="s">
        <v>1495</v>
      </c>
      <c r="B186" s="89" t="s">
        <v>1496</v>
      </c>
      <c r="C186" s="9">
        <v>72</v>
      </c>
      <c r="D186" s="9">
        <v>22</v>
      </c>
      <c r="E186" s="9">
        <v>11</v>
      </c>
      <c r="F186" s="9">
        <v>60</v>
      </c>
      <c r="G186" s="9">
        <v>44</v>
      </c>
      <c r="H186" s="10">
        <v>2</v>
      </c>
      <c r="I186" s="269"/>
    </row>
    <row r="187" spans="1:9" ht="15">
      <c r="A187" s="1" t="s">
        <v>1764</v>
      </c>
      <c r="B187" s="89" t="s">
        <v>1765</v>
      </c>
      <c r="C187" s="9">
        <v>71</v>
      </c>
      <c r="D187" s="9">
        <v>1</v>
      </c>
      <c r="E187" s="9">
        <v>0</v>
      </c>
      <c r="F187" s="9">
        <v>1</v>
      </c>
      <c r="G187" s="9">
        <v>1</v>
      </c>
      <c r="H187" s="10">
        <v>0</v>
      </c>
      <c r="I187" s="269"/>
    </row>
    <row r="188" spans="1:9" ht="15">
      <c r="A188" s="1" t="s">
        <v>1323</v>
      </c>
      <c r="B188" s="89" t="s">
        <v>1324</v>
      </c>
      <c r="C188" s="9">
        <v>71</v>
      </c>
      <c r="D188" s="9">
        <v>120</v>
      </c>
      <c r="E188" s="9">
        <v>14</v>
      </c>
      <c r="F188" s="9">
        <v>196</v>
      </c>
      <c r="G188" s="9">
        <v>24</v>
      </c>
      <c r="H188" s="10">
        <v>3</v>
      </c>
      <c r="I188" s="269"/>
    </row>
    <row r="189" spans="1:9" ht="15">
      <c r="A189" s="1" t="s">
        <v>1393</v>
      </c>
      <c r="B189" s="89" t="s">
        <v>1394</v>
      </c>
      <c r="C189" s="9">
        <v>70</v>
      </c>
      <c r="D189" s="9">
        <v>139</v>
      </c>
      <c r="E189" s="9">
        <v>137</v>
      </c>
      <c r="F189" s="9">
        <v>96</v>
      </c>
      <c r="G189" s="9">
        <v>93</v>
      </c>
      <c r="H189" s="10">
        <v>6</v>
      </c>
      <c r="I189" s="269"/>
    </row>
    <row r="190" spans="1:9" ht="30">
      <c r="A190" s="1" t="s">
        <v>1337</v>
      </c>
      <c r="B190" s="89" t="s">
        <v>1338</v>
      </c>
      <c r="C190" s="9">
        <v>70</v>
      </c>
      <c r="D190" s="9">
        <v>56</v>
      </c>
      <c r="E190" s="9">
        <v>14</v>
      </c>
      <c r="F190" s="9">
        <v>105</v>
      </c>
      <c r="G190" s="9">
        <v>41</v>
      </c>
      <c r="H190" s="10">
        <v>7</v>
      </c>
      <c r="I190" s="269"/>
    </row>
    <row r="191" spans="1:9" ht="15">
      <c r="A191" s="1" t="s">
        <v>1381</v>
      </c>
      <c r="B191" s="89" t="s">
        <v>1382</v>
      </c>
      <c r="C191" s="9">
        <v>69</v>
      </c>
      <c r="D191" s="9">
        <v>204</v>
      </c>
      <c r="E191" s="9">
        <v>156</v>
      </c>
      <c r="F191" s="9">
        <v>240</v>
      </c>
      <c r="G191" s="9">
        <v>190</v>
      </c>
      <c r="H191" s="10">
        <v>1</v>
      </c>
      <c r="I191" s="269"/>
    </row>
    <row r="192" spans="1:9" ht="15">
      <c r="A192" s="1" t="s">
        <v>1313</v>
      </c>
      <c r="B192" s="89" t="s">
        <v>1314</v>
      </c>
      <c r="C192" s="9">
        <v>68</v>
      </c>
      <c r="D192" s="9">
        <v>46</v>
      </c>
      <c r="E192" s="9">
        <v>45</v>
      </c>
      <c r="F192" s="9">
        <v>57</v>
      </c>
      <c r="G192" s="9">
        <v>55</v>
      </c>
      <c r="H192" s="10">
        <v>19</v>
      </c>
      <c r="I192" s="269"/>
    </row>
    <row r="193" spans="1:9" ht="30">
      <c r="A193" s="1" t="s">
        <v>1411</v>
      </c>
      <c r="B193" s="89" t="s">
        <v>1412</v>
      </c>
      <c r="C193" s="9">
        <v>68</v>
      </c>
      <c r="D193" s="9">
        <v>90</v>
      </c>
      <c r="E193" s="9">
        <v>48</v>
      </c>
      <c r="F193" s="9">
        <v>176</v>
      </c>
      <c r="G193" s="9">
        <v>108</v>
      </c>
      <c r="H193" s="10">
        <v>3</v>
      </c>
      <c r="I193" s="269"/>
    </row>
    <row r="194" spans="1:9" ht="15">
      <c r="A194" s="1" t="s">
        <v>1351</v>
      </c>
      <c r="B194" s="89" t="s">
        <v>1352</v>
      </c>
      <c r="C194" s="9">
        <v>67</v>
      </c>
      <c r="D194" s="9">
        <v>264</v>
      </c>
      <c r="E194" s="9">
        <v>242</v>
      </c>
      <c r="F194" s="9">
        <v>398</v>
      </c>
      <c r="G194" s="9">
        <v>356</v>
      </c>
      <c r="H194" s="10">
        <v>11</v>
      </c>
      <c r="I194" s="269"/>
    </row>
    <row r="195" spans="1:9" ht="15">
      <c r="A195" s="1" t="s">
        <v>1425</v>
      </c>
      <c r="B195" s="89" t="s">
        <v>1426</v>
      </c>
      <c r="C195" s="9">
        <v>66</v>
      </c>
      <c r="D195" s="9">
        <v>202</v>
      </c>
      <c r="E195" s="9">
        <v>130</v>
      </c>
      <c r="F195" s="9">
        <v>369</v>
      </c>
      <c r="G195" s="9">
        <v>258</v>
      </c>
      <c r="H195" s="10">
        <v>6</v>
      </c>
      <c r="I195" s="269"/>
    </row>
    <row r="196" spans="1:9" ht="15">
      <c r="A196" s="1" t="s">
        <v>1407</v>
      </c>
      <c r="B196" s="89" t="s">
        <v>1408</v>
      </c>
      <c r="C196" s="9">
        <v>66</v>
      </c>
      <c r="D196" s="9">
        <v>39</v>
      </c>
      <c r="E196" s="9">
        <v>19</v>
      </c>
      <c r="F196" s="9">
        <v>44</v>
      </c>
      <c r="G196" s="9">
        <v>19</v>
      </c>
      <c r="H196" s="10">
        <v>2</v>
      </c>
      <c r="I196" s="269"/>
    </row>
    <row r="197" spans="1:9" ht="30">
      <c r="A197" s="1" t="s">
        <v>1357</v>
      </c>
      <c r="B197" s="89" t="s">
        <v>1358</v>
      </c>
      <c r="C197" s="9">
        <v>66</v>
      </c>
      <c r="D197" s="9">
        <v>48</v>
      </c>
      <c r="E197" s="9">
        <v>29</v>
      </c>
      <c r="F197" s="9">
        <v>59</v>
      </c>
      <c r="G197" s="9">
        <v>38</v>
      </c>
      <c r="H197" s="10">
        <v>6</v>
      </c>
      <c r="I197" s="269"/>
    </row>
    <row r="198" spans="1:9" ht="15">
      <c r="A198" s="1" t="s">
        <v>1379</v>
      </c>
      <c r="B198" s="89" t="s">
        <v>1380</v>
      </c>
      <c r="C198" s="9">
        <v>65</v>
      </c>
      <c r="D198" s="9">
        <v>141</v>
      </c>
      <c r="E198" s="9">
        <v>80</v>
      </c>
      <c r="F198" s="9">
        <v>165</v>
      </c>
      <c r="G198" s="9">
        <v>87</v>
      </c>
      <c r="H198" s="10">
        <v>5</v>
      </c>
      <c r="I198" s="269"/>
    </row>
    <row r="199" spans="1:9" ht="15">
      <c r="A199" s="1" t="s">
        <v>1391</v>
      </c>
      <c r="B199" s="89" t="s">
        <v>1392</v>
      </c>
      <c r="C199" s="9">
        <v>65</v>
      </c>
      <c r="D199" s="9">
        <v>23</v>
      </c>
      <c r="E199" s="9">
        <v>17</v>
      </c>
      <c r="F199" s="9">
        <v>42</v>
      </c>
      <c r="G199" s="9">
        <v>33</v>
      </c>
      <c r="H199" s="10">
        <v>1</v>
      </c>
      <c r="I199" s="269"/>
    </row>
    <row r="200" spans="1:9" ht="15">
      <c r="A200" s="1" t="s">
        <v>1259</v>
      </c>
      <c r="B200" s="89" t="s">
        <v>1260</v>
      </c>
      <c r="C200" s="9">
        <v>64</v>
      </c>
      <c r="D200" s="9">
        <v>168</v>
      </c>
      <c r="E200" s="9">
        <v>121</v>
      </c>
      <c r="F200" s="9">
        <v>199</v>
      </c>
      <c r="G200" s="9">
        <v>139</v>
      </c>
      <c r="H200" s="10">
        <v>5</v>
      </c>
      <c r="I200" s="269"/>
    </row>
    <row r="201" spans="1:9" ht="15">
      <c r="A201" s="1" t="s">
        <v>1489</v>
      </c>
      <c r="B201" s="89" t="s">
        <v>1490</v>
      </c>
      <c r="C201" s="9">
        <v>64</v>
      </c>
      <c r="D201" s="9">
        <v>166</v>
      </c>
      <c r="E201" s="9">
        <v>116</v>
      </c>
      <c r="F201" s="9">
        <v>185</v>
      </c>
      <c r="G201" s="9">
        <v>125</v>
      </c>
      <c r="H201" s="10">
        <v>3</v>
      </c>
      <c r="I201" s="269"/>
    </row>
    <row r="202" spans="1:9" ht="15">
      <c r="A202" s="1" t="s">
        <v>1263</v>
      </c>
      <c r="B202" s="89" t="s">
        <v>1264</v>
      </c>
      <c r="C202" s="9">
        <v>64</v>
      </c>
      <c r="D202" s="9">
        <v>69</v>
      </c>
      <c r="E202" s="9">
        <v>41</v>
      </c>
      <c r="F202" s="9">
        <v>105</v>
      </c>
      <c r="G202" s="9">
        <v>63</v>
      </c>
      <c r="H202" s="10">
        <v>2</v>
      </c>
      <c r="I202" s="269"/>
    </row>
    <row r="203" spans="1:9" ht="15">
      <c r="A203" s="1" t="s">
        <v>1405</v>
      </c>
      <c r="B203" s="89" t="s">
        <v>1406</v>
      </c>
      <c r="C203" s="9">
        <v>64</v>
      </c>
      <c r="D203" s="9">
        <v>82</v>
      </c>
      <c r="E203" s="9">
        <v>66</v>
      </c>
      <c r="F203" s="9">
        <v>131</v>
      </c>
      <c r="G203" s="9">
        <v>105</v>
      </c>
      <c r="H203" s="10">
        <v>3</v>
      </c>
      <c r="I203" s="269"/>
    </row>
    <row r="204" spans="1:9" ht="15">
      <c r="A204" s="1" t="s">
        <v>1401</v>
      </c>
      <c r="B204" s="89" t="s">
        <v>1402</v>
      </c>
      <c r="C204" s="9">
        <v>64</v>
      </c>
      <c r="D204" s="9">
        <v>9</v>
      </c>
      <c r="E204" s="9">
        <v>5</v>
      </c>
      <c r="F204" s="9">
        <v>22</v>
      </c>
      <c r="G204" s="9">
        <v>10</v>
      </c>
      <c r="H204" s="10">
        <v>3</v>
      </c>
      <c r="I204" s="269"/>
    </row>
    <row r="205" spans="1:9" ht="15">
      <c r="A205" s="1" t="s">
        <v>1367</v>
      </c>
      <c r="B205" s="89" t="s">
        <v>1368</v>
      </c>
      <c r="C205" s="9">
        <v>63</v>
      </c>
      <c r="D205" s="9">
        <v>23</v>
      </c>
      <c r="E205" s="9">
        <v>1</v>
      </c>
      <c r="F205" s="9">
        <v>66</v>
      </c>
      <c r="G205" s="9">
        <v>1</v>
      </c>
      <c r="H205" s="10">
        <v>0</v>
      </c>
      <c r="I205" s="269"/>
    </row>
    <row r="206" spans="1:9" ht="15">
      <c r="A206" s="1" t="s">
        <v>1385</v>
      </c>
      <c r="B206" s="89" t="s">
        <v>1386</v>
      </c>
      <c r="C206" s="9">
        <v>63</v>
      </c>
      <c r="D206" s="9">
        <v>7</v>
      </c>
      <c r="E206" s="9">
        <v>1</v>
      </c>
      <c r="F206" s="9">
        <v>24</v>
      </c>
      <c r="G206" s="9">
        <v>10</v>
      </c>
      <c r="H206" s="10">
        <v>21</v>
      </c>
      <c r="I206" s="269"/>
    </row>
    <row r="207" spans="1:9" ht="15">
      <c r="A207" s="1" t="s">
        <v>1345</v>
      </c>
      <c r="B207" s="89" t="s">
        <v>1346</v>
      </c>
      <c r="C207" s="9">
        <v>62</v>
      </c>
      <c r="D207" s="9">
        <v>209</v>
      </c>
      <c r="E207" s="9">
        <v>78</v>
      </c>
      <c r="F207" s="9">
        <v>249</v>
      </c>
      <c r="G207" s="9">
        <v>71</v>
      </c>
      <c r="H207" s="10">
        <v>16</v>
      </c>
      <c r="I207" s="269"/>
    </row>
    <row r="208" spans="1:9" ht="15">
      <c r="A208" s="1" t="s">
        <v>1179</v>
      </c>
      <c r="B208" s="89" t="s">
        <v>1180</v>
      </c>
      <c r="C208" s="9">
        <v>61</v>
      </c>
      <c r="D208" s="9">
        <v>33</v>
      </c>
      <c r="E208" s="9">
        <v>9</v>
      </c>
      <c r="F208" s="9">
        <v>25</v>
      </c>
      <c r="G208" s="9">
        <v>10</v>
      </c>
      <c r="H208" s="10">
        <v>6</v>
      </c>
      <c r="I208" s="269"/>
    </row>
    <row r="209" spans="1:9" ht="15">
      <c r="A209" s="1" t="s">
        <v>1507</v>
      </c>
      <c r="B209" s="89" t="s">
        <v>1508</v>
      </c>
      <c r="C209" s="9">
        <v>61</v>
      </c>
      <c r="D209" s="9">
        <v>60</v>
      </c>
      <c r="E209" s="9">
        <v>38</v>
      </c>
      <c r="F209" s="9">
        <v>103</v>
      </c>
      <c r="G209" s="9">
        <v>53</v>
      </c>
      <c r="H209" s="10">
        <v>2</v>
      </c>
      <c r="I209" s="269"/>
    </row>
    <row r="210" spans="1:9" ht="15">
      <c r="A210" s="1" t="s">
        <v>1453</v>
      </c>
      <c r="B210" s="89" t="s">
        <v>1454</v>
      </c>
      <c r="C210" s="9">
        <v>61</v>
      </c>
      <c r="D210" s="9">
        <v>170</v>
      </c>
      <c r="E210" s="9">
        <v>134</v>
      </c>
      <c r="F210" s="9">
        <v>168</v>
      </c>
      <c r="G210" s="9">
        <v>136</v>
      </c>
      <c r="H210" s="10">
        <v>10</v>
      </c>
      <c r="I210" s="269"/>
    </row>
    <row r="211" spans="1:9" ht="15">
      <c r="A211" s="1" t="s">
        <v>1529</v>
      </c>
      <c r="B211" s="89" t="s">
        <v>1530</v>
      </c>
      <c r="C211" s="9">
        <v>60</v>
      </c>
      <c r="D211" s="9">
        <v>406</v>
      </c>
      <c r="E211" s="9">
        <v>272</v>
      </c>
      <c r="F211" s="9">
        <v>362</v>
      </c>
      <c r="G211" s="9">
        <v>260</v>
      </c>
      <c r="H211" s="10">
        <v>1</v>
      </c>
      <c r="I211" s="269"/>
    </row>
    <row r="212" spans="1:9" ht="15">
      <c r="A212" s="1" t="s">
        <v>1497</v>
      </c>
      <c r="B212" s="89" t="s">
        <v>1498</v>
      </c>
      <c r="C212" s="9">
        <v>59</v>
      </c>
      <c r="D212" s="9">
        <v>48</v>
      </c>
      <c r="E212" s="9">
        <v>37</v>
      </c>
      <c r="F212" s="9">
        <v>82</v>
      </c>
      <c r="G212" s="9">
        <v>71</v>
      </c>
      <c r="H212" s="10">
        <v>7</v>
      </c>
      <c r="I212" s="269"/>
    </row>
    <row r="213" spans="1:9" ht="15">
      <c r="A213" s="1" t="s">
        <v>1413</v>
      </c>
      <c r="B213" s="89" t="s">
        <v>1414</v>
      </c>
      <c r="C213" s="9">
        <v>58</v>
      </c>
      <c r="D213" s="9">
        <v>43</v>
      </c>
      <c r="E213" s="9">
        <v>16</v>
      </c>
      <c r="F213" s="9">
        <v>74</v>
      </c>
      <c r="G213" s="9">
        <v>21</v>
      </c>
      <c r="H213" s="10">
        <v>13</v>
      </c>
      <c r="I213" s="269"/>
    </row>
    <row r="214" spans="1:9" ht="15">
      <c r="A214" s="1" t="s">
        <v>1359</v>
      </c>
      <c r="B214" s="89" t="s">
        <v>1360</v>
      </c>
      <c r="C214" s="9">
        <v>58</v>
      </c>
      <c r="D214" s="9">
        <v>109</v>
      </c>
      <c r="E214" s="9">
        <v>99</v>
      </c>
      <c r="F214" s="9">
        <v>107</v>
      </c>
      <c r="G214" s="9">
        <v>94</v>
      </c>
      <c r="H214" s="10">
        <v>7</v>
      </c>
      <c r="I214" s="269"/>
    </row>
    <row r="215" spans="1:9" ht="15">
      <c r="A215" s="1" t="s">
        <v>1525</v>
      </c>
      <c r="B215" s="89" t="s">
        <v>1526</v>
      </c>
      <c r="C215" s="9">
        <v>57</v>
      </c>
      <c r="D215" s="9">
        <v>49</v>
      </c>
      <c r="E215" s="9">
        <v>38</v>
      </c>
      <c r="F215" s="9">
        <v>81</v>
      </c>
      <c r="G215" s="9">
        <v>57</v>
      </c>
      <c r="H215" s="10">
        <v>2</v>
      </c>
      <c r="I215" s="269"/>
    </row>
    <row r="216" spans="1:9" ht="15">
      <c r="A216" s="1" t="s">
        <v>1371</v>
      </c>
      <c r="B216" s="89" t="s">
        <v>1372</v>
      </c>
      <c r="C216" s="9">
        <v>56</v>
      </c>
      <c r="D216" s="9">
        <v>25</v>
      </c>
      <c r="E216" s="9">
        <v>11</v>
      </c>
      <c r="F216" s="9">
        <v>45</v>
      </c>
      <c r="G216" s="9">
        <v>21</v>
      </c>
      <c r="H216" s="10">
        <v>1</v>
      </c>
      <c r="I216" s="269"/>
    </row>
    <row r="217" spans="1:9" ht="30">
      <c r="A217" s="1" t="s">
        <v>1543</v>
      </c>
      <c r="B217" s="89" t="s">
        <v>1544</v>
      </c>
      <c r="C217" s="9">
        <v>56</v>
      </c>
      <c r="D217" s="9">
        <v>19</v>
      </c>
      <c r="E217" s="9">
        <v>5</v>
      </c>
      <c r="F217" s="9">
        <v>34</v>
      </c>
      <c r="G217" s="9">
        <v>16</v>
      </c>
      <c r="H217" s="10">
        <v>15</v>
      </c>
      <c r="I217" s="269"/>
    </row>
    <row r="218" spans="1:9" ht="15">
      <c r="A218" s="1" t="s">
        <v>1369</v>
      </c>
      <c r="B218" s="89" t="s">
        <v>1370</v>
      </c>
      <c r="C218" s="9">
        <v>54</v>
      </c>
      <c r="D218" s="9">
        <v>7</v>
      </c>
      <c r="E218" s="9">
        <v>7</v>
      </c>
      <c r="F218" s="9">
        <v>5</v>
      </c>
      <c r="G218" s="9">
        <v>5</v>
      </c>
      <c r="H218" s="10">
        <v>1</v>
      </c>
      <c r="I218" s="269"/>
    </row>
    <row r="219" spans="1:9" ht="15">
      <c r="A219" s="1" t="s">
        <v>1299</v>
      </c>
      <c r="B219" s="89" t="s">
        <v>1300</v>
      </c>
      <c r="C219" s="9">
        <v>54</v>
      </c>
      <c r="D219" s="9">
        <v>20</v>
      </c>
      <c r="E219" s="9">
        <v>0</v>
      </c>
      <c r="F219" s="9">
        <v>27</v>
      </c>
      <c r="G219" s="9">
        <v>2</v>
      </c>
      <c r="H219" s="10">
        <v>0</v>
      </c>
      <c r="I219" s="269"/>
    </row>
    <row r="220" spans="1:9" ht="15">
      <c r="A220" s="1" t="s">
        <v>1853</v>
      </c>
      <c r="B220" s="89" t="s">
        <v>1854</v>
      </c>
      <c r="C220" s="9">
        <v>53</v>
      </c>
      <c r="D220" s="9">
        <v>21</v>
      </c>
      <c r="E220" s="9">
        <v>2</v>
      </c>
      <c r="F220" s="9">
        <v>23</v>
      </c>
      <c r="G220" s="9">
        <v>2</v>
      </c>
      <c r="H220" s="10">
        <v>0</v>
      </c>
      <c r="I220" s="269"/>
    </row>
    <row r="221" spans="1:9" ht="30">
      <c r="A221" s="1" t="s">
        <v>1431</v>
      </c>
      <c r="B221" s="89" t="s">
        <v>1432</v>
      </c>
      <c r="C221" s="9">
        <v>52</v>
      </c>
      <c r="D221" s="9">
        <v>115</v>
      </c>
      <c r="E221" s="9">
        <v>80</v>
      </c>
      <c r="F221" s="9">
        <v>53</v>
      </c>
      <c r="G221" s="9">
        <v>31</v>
      </c>
      <c r="H221" s="10">
        <v>4</v>
      </c>
      <c r="I221" s="269"/>
    </row>
    <row r="222" spans="1:9" ht="15">
      <c r="A222" s="1" t="s">
        <v>1235</v>
      </c>
      <c r="B222" s="89" t="s">
        <v>1236</v>
      </c>
      <c r="C222" s="9">
        <v>52</v>
      </c>
      <c r="D222" s="9">
        <v>102</v>
      </c>
      <c r="E222" s="9">
        <v>100</v>
      </c>
      <c r="F222" s="9">
        <v>245</v>
      </c>
      <c r="G222" s="9">
        <v>241</v>
      </c>
      <c r="H222" s="10">
        <v>2</v>
      </c>
      <c r="I222" s="269"/>
    </row>
    <row r="223" spans="1:9" ht="15">
      <c r="A223" s="1" t="s">
        <v>1445</v>
      </c>
      <c r="B223" s="89" t="s">
        <v>1446</v>
      </c>
      <c r="C223" s="9">
        <v>49</v>
      </c>
      <c r="D223" s="9">
        <v>176</v>
      </c>
      <c r="E223" s="9">
        <v>111</v>
      </c>
      <c r="F223" s="9">
        <v>213</v>
      </c>
      <c r="G223" s="9">
        <v>131</v>
      </c>
      <c r="H223" s="10">
        <v>2</v>
      </c>
      <c r="I223" s="269"/>
    </row>
    <row r="224" spans="1:9" ht="15">
      <c r="A224" s="1" t="s">
        <v>1389</v>
      </c>
      <c r="B224" s="89" t="s">
        <v>1390</v>
      </c>
      <c r="C224" s="9">
        <v>49</v>
      </c>
      <c r="D224" s="9">
        <v>45</v>
      </c>
      <c r="E224" s="9">
        <v>44</v>
      </c>
      <c r="F224" s="9">
        <v>72</v>
      </c>
      <c r="G224" s="9">
        <v>71</v>
      </c>
      <c r="H224" s="10">
        <v>2</v>
      </c>
      <c r="I224" s="269"/>
    </row>
    <row r="225" spans="1:9" ht="15">
      <c r="A225" s="1" t="s">
        <v>1609</v>
      </c>
      <c r="B225" s="89" t="s">
        <v>1610</v>
      </c>
      <c r="C225" s="9">
        <v>49</v>
      </c>
      <c r="D225" s="9">
        <v>27</v>
      </c>
      <c r="E225" s="9">
        <v>17</v>
      </c>
      <c r="F225" s="9">
        <v>31</v>
      </c>
      <c r="G225" s="9">
        <v>26</v>
      </c>
      <c r="H225" s="10">
        <v>19</v>
      </c>
      <c r="I225" s="269"/>
    </row>
    <row r="226" spans="1:9" ht="30">
      <c r="A226" s="1" t="s">
        <v>1641</v>
      </c>
      <c r="B226" s="89" t="s">
        <v>1642</v>
      </c>
      <c r="C226" s="9">
        <v>49</v>
      </c>
      <c r="D226" s="9">
        <v>174</v>
      </c>
      <c r="E226" s="9">
        <v>164</v>
      </c>
      <c r="F226" s="9">
        <v>422</v>
      </c>
      <c r="G226" s="9">
        <v>407</v>
      </c>
      <c r="H226" s="10">
        <v>16</v>
      </c>
      <c r="I226" s="269"/>
    </row>
    <row r="227" spans="1:9" ht="15">
      <c r="A227" s="1" t="s">
        <v>1227</v>
      </c>
      <c r="B227" s="89" t="s">
        <v>1228</v>
      </c>
      <c r="C227" s="9">
        <v>48</v>
      </c>
      <c r="D227" s="9">
        <v>35</v>
      </c>
      <c r="E227" s="9">
        <v>18</v>
      </c>
      <c r="F227" s="9">
        <v>55</v>
      </c>
      <c r="G227" s="9">
        <v>30</v>
      </c>
      <c r="H227" s="10">
        <v>6</v>
      </c>
      <c r="I227" s="269"/>
    </row>
    <row r="228" spans="1:9" ht="15">
      <c r="A228" s="1" t="s">
        <v>1493</v>
      </c>
      <c r="B228" s="89" t="s">
        <v>1494</v>
      </c>
      <c r="C228" s="9">
        <v>47</v>
      </c>
      <c r="D228" s="9">
        <v>131</v>
      </c>
      <c r="E228" s="9">
        <v>76</v>
      </c>
      <c r="F228" s="9">
        <v>180</v>
      </c>
      <c r="G228" s="9">
        <v>104</v>
      </c>
      <c r="H228" s="10">
        <v>0</v>
      </c>
      <c r="I228" s="269"/>
    </row>
    <row r="229" spans="1:9" ht="15">
      <c r="A229" s="1" t="s">
        <v>1457</v>
      </c>
      <c r="B229" s="89" t="s">
        <v>1458</v>
      </c>
      <c r="C229" s="9">
        <v>46</v>
      </c>
      <c r="D229" s="9">
        <v>42</v>
      </c>
      <c r="E229" s="9">
        <v>4</v>
      </c>
      <c r="F229" s="9">
        <v>97</v>
      </c>
      <c r="G229" s="9">
        <v>12</v>
      </c>
      <c r="H229" s="10">
        <v>1</v>
      </c>
      <c r="I229" s="269"/>
    </row>
    <row r="230" spans="1:9" ht="15">
      <c r="A230" s="1" t="s">
        <v>1437</v>
      </c>
      <c r="B230" s="89" t="s">
        <v>1438</v>
      </c>
      <c r="C230" s="9">
        <v>46</v>
      </c>
      <c r="D230" s="9">
        <v>76</v>
      </c>
      <c r="E230" s="9">
        <v>65</v>
      </c>
      <c r="F230" s="9">
        <v>119</v>
      </c>
      <c r="G230" s="9">
        <v>94</v>
      </c>
      <c r="H230" s="10">
        <v>6</v>
      </c>
      <c r="I230" s="269"/>
    </row>
    <row r="231" spans="1:9" ht="30">
      <c r="A231" s="1" t="s">
        <v>1315</v>
      </c>
      <c r="B231" s="89" t="s">
        <v>1316</v>
      </c>
      <c r="C231" s="9">
        <v>46</v>
      </c>
      <c r="D231" s="9">
        <v>95</v>
      </c>
      <c r="E231" s="9">
        <v>65</v>
      </c>
      <c r="F231" s="9">
        <v>86</v>
      </c>
      <c r="G231" s="9">
        <v>54</v>
      </c>
      <c r="H231" s="10">
        <v>4</v>
      </c>
      <c r="I231" s="269"/>
    </row>
    <row r="232" spans="1:9" ht="15">
      <c r="A232" s="1" t="s">
        <v>1373</v>
      </c>
      <c r="B232" s="89" t="s">
        <v>1374</v>
      </c>
      <c r="C232" s="9">
        <v>46</v>
      </c>
      <c r="D232" s="9">
        <v>87</v>
      </c>
      <c r="E232" s="9">
        <v>7</v>
      </c>
      <c r="F232" s="9">
        <v>208</v>
      </c>
      <c r="G232" s="9">
        <v>25</v>
      </c>
      <c r="H232" s="10">
        <v>8</v>
      </c>
      <c r="I232" s="269"/>
    </row>
    <row r="233" spans="1:9" ht="15">
      <c r="A233" s="1" t="s">
        <v>1361</v>
      </c>
      <c r="B233" s="89" t="s">
        <v>1362</v>
      </c>
      <c r="C233" s="9">
        <v>46</v>
      </c>
      <c r="D233" s="9">
        <v>89</v>
      </c>
      <c r="E233" s="9">
        <v>39</v>
      </c>
      <c r="F233" s="9">
        <v>104</v>
      </c>
      <c r="G233" s="9">
        <v>40</v>
      </c>
      <c r="H233" s="10">
        <v>12</v>
      </c>
      <c r="I233" s="269"/>
    </row>
    <row r="234" spans="1:9" ht="15">
      <c r="A234" s="1" t="s">
        <v>1555</v>
      </c>
      <c r="B234" s="89" t="s">
        <v>1556</v>
      </c>
      <c r="C234" s="9">
        <v>45</v>
      </c>
      <c r="D234" s="9">
        <v>108</v>
      </c>
      <c r="E234" s="9">
        <v>73</v>
      </c>
      <c r="F234" s="9">
        <v>139</v>
      </c>
      <c r="G234" s="9">
        <v>91</v>
      </c>
      <c r="H234" s="10">
        <v>0</v>
      </c>
      <c r="I234" s="269"/>
    </row>
    <row r="235" spans="1:9" ht="15">
      <c r="A235" s="1" t="s">
        <v>1533</v>
      </c>
      <c r="B235" s="89" t="s">
        <v>1534</v>
      </c>
      <c r="C235" s="9">
        <v>41</v>
      </c>
      <c r="D235" s="9">
        <v>40</v>
      </c>
      <c r="E235" s="9">
        <v>2</v>
      </c>
      <c r="F235" s="9">
        <v>52</v>
      </c>
      <c r="G235" s="9">
        <v>4</v>
      </c>
      <c r="H235" s="10">
        <v>1</v>
      </c>
      <c r="I235" s="269"/>
    </row>
    <row r="236" spans="1:9" ht="15">
      <c r="A236" s="1" t="s">
        <v>1451</v>
      </c>
      <c r="B236" s="89" t="s">
        <v>1452</v>
      </c>
      <c r="C236" s="9">
        <v>41</v>
      </c>
      <c r="D236" s="9">
        <v>236</v>
      </c>
      <c r="E236" s="9">
        <v>168</v>
      </c>
      <c r="F236" s="9">
        <v>428</v>
      </c>
      <c r="G236" s="9">
        <v>339</v>
      </c>
      <c r="H236" s="10">
        <v>3</v>
      </c>
      <c r="I236" s="269"/>
    </row>
    <row r="237" spans="1:9" ht="30">
      <c r="A237" s="1" t="s">
        <v>1847</v>
      </c>
      <c r="B237" s="89" t="s">
        <v>1848</v>
      </c>
      <c r="C237" s="9">
        <v>40</v>
      </c>
      <c r="D237" s="9">
        <v>0</v>
      </c>
      <c r="E237" s="9">
        <v>0</v>
      </c>
      <c r="F237" s="9">
        <v>4</v>
      </c>
      <c r="G237" s="9">
        <v>3</v>
      </c>
      <c r="H237" s="10">
        <v>0</v>
      </c>
      <c r="I237" s="269"/>
    </row>
    <row r="238" spans="1:9" ht="15">
      <c r="A238" s="1" t="s">
        <v>1477</v>
      </c>
      <c r="B238" s="89" t="s">
        <v>1478</v>
      </c>
      <c r="C238" s="9">
        <v>38</v>
      </c>
      <c r="D238" s="9">
        <v>62</v>
      </c>
      <c r="E238" s="9">
        <v>53</v>
      </c>
      <c r="F238" s="9">
        <v>83</v>
      </c>
      <c r="G238" s="9">
        <v>68</v>
      </c>
      <c r="H238" s="10">
        <v>7</v>
      </c>
      <c r="I238" s="269"/>
    </row>
    <row r="239" spans="1:9" ht="15">
      <c r="A239" s="1" t="s">
        <v>1511</v>
      </c>
      <c r="B239" s="89" t="s">
        <v>1512</v>
      </c>
      <c r="C239" s="9">
        <v>38</v>
      </c>
      <c r="D239" s="9">
        <v>44</v>
      </c>
      <c r="E239" s="9">
        <v>15</v>
      </c>
      <c r="F239" s="9">
        <v>48</v>
      </c>
      <c r="G239" s="9">
        <v>14</v>
      </c>
      <c r="H239" s="10">
        <v>2</v>
      </c>
      <c r="I239" s="269"/>
    </row>
    <row r="240" spans="1:9" ht="30">
      <c r="A240" s="1" t="s">
        <v>1435</v>
      </c>
      <c r="B240" s="89" t="s">
        <v>1436</v>
      </c>
      <c r="C240" s="9">
        <v>37</v>
      </c>
      <c r="D240" s="9">
        <v>5</v>
      </c>
      <c r="E240" s="9">
        <v>3</v>
      </c>
      <c r="F240" s="9">
        <v>14</v>
      </c>
      <c r="G240" s="9">
        <v>7</v>
      </c>
      <c r="H240" s="10">
        <v>1</v>
      </c>
      <c r="I240" s="269"/>
    </row>
    <row r="241" spans="1:9" ht="15">
      <c r="A241" s="1" t="s">
        <v>1637</v>
      </c>
      <c r="B241" s="89" t="s">
        <v>1638</v>
      </c>
      <c r="C241" s="9">
        <v>36</v>
      </c>
      <c r="D241" s="9">
        <v>13</v>
      </c>
      <c r="E241" s="9">
        <v>0</v>
      </c>
      <c r="F241" s="9">
        <v>23</v>
      </c>
      <c r="G241" s="9">
        <v>0</v>
      </c>
      <c r="H241" s="10">
        <v>5</v>
      </c>
      <c r="I241" s="269"/>
    </row>
    <row r="242" spans="1:9" ht="15">
      <c r="A242" s="1" t="s">
        <v>1527</v>
      </c>
      <c r="B242" s="89" t="s">
        <v>1528</v>
      </c>
      <c r="C242" s="9">
        <v>35</v>
      </c>
      <c r="D242" s="9">
        <v>25</v>
      </c>
      <c r="E242" s="9">
        <v>7</v>
      </c>
      <c r="F242" s="9">
        <v>19</v>
      </c>
      <c r="G242" s="9">
        <v>7</v>
      </c>
      <c r="H242" s="10">
        <v>3</v>
      </c>
      <c r="I242" s="269"/>
    </row>
    <row r="243" spans="1:9" ht="15">
      <c r="A243" s="1" t="s">
        <v>1467</v>
      </c>
      <c r="B243" s="89" t="s">
        <v>1468</v>
      </c>
      <c r="C243" s="9">
        <v>33</v>
      </c>
      <c r="D243" s="9">
        <v>161</v>
      </c>
      <c r="E243" s="9">
        <v>7</v>
      </c>
      <c r="F243" s="9">
        <v>277</v>
      </c>
      <c r="G243" s="9">
        <v>14</v>
      </c>
      <c r="H243" s="10">
        <v>2</v>
      </c>
      <c r="I243" s="269"/>
    </row>
    <row r="244" spans="1:9" ht="15">
      <c r="A244" s="1" t="s">
        <v>1503</v>
      </c>
      <c r="B244" s="89" t="s">
        <v>1504</v>
      </c>
      <c r="C244" s="9">
        <v>33</v>
      </c>
      <c r="D244" s="9">
        <v>37</v>
      </c>
      <c r="E244" s="9">
        <v>19</v>
      </c>
      <c r="F244" s="9">
        <v>59</v>
      </c>
      <c r="G244" s="9">
        <v>29</v>
      </c>
      <c r="H244" s="10">
        <v>17</v>
      </c>
      <c r="I244" s="269"/>
    </row>
    <row r="245" spans="1:9" ht="15">
      <c r="A245" s="1" t="s">
        <v>1573</v>
      </c>
      <c r="B245" s="89" t="s">
        <v>1574</v>
      </c>
      <c r="C245" s="9">
        <v>33</v>
      </c>
      <c r="D245" s="9">
        <v>47</v>
      </c>
      <c r="E245" s="9">
        <v>35</v>
      </c>
      <c r="F245" s="9">
        <v>56</v>
      </c>
      <c r="G245" s="9">
        <v>46</v>
      </c>
      <c r="H245" s="10">
        <v>0</v>
      </c>
      <c r="I245" s="269"/>
    </row>
    <row r="246" spans="1:9" ht="15">
      <c r="A246" s="1" t="s">
        <v>1515</v>
      </c>
      <c r="B246" s="89" t="s">
        <v>1516</v>
      </c>
      <c r="C246" s="9">
        <v>32</v>
      </c>
      <c r="D246" s="9">
        <v>13</v>
      </c>
      <c r="E246" s="9">
        <v>5</v>
      </c>
      <c r="F246" s="9">
        <v>26</v>
      </c>
      <c r="G246" s="9">
        <v>7</v>
      </c>
      <c r="H246" s="10">
        <v>1</v>
      </c>
      <c r="I246" s="269"/>
    </row>
    <row r="247" spans="1:9" ht="15">
      <c r="A247" s="1" t="s">
        <v>1409</v>
      </c>
      <c r="B247" s="89" t="s">
        <v>1410</v>
      </c>
      <c r="C247" s="9">
        <v>32</v>
      </c>
      <c r="D247" s="9">
        <v>42</v>
      </c>
      <c r="E247" s="9">
        <v>5</v>
      </c>
      <c r="F247" s="9">
        <v>72</v>
      </c>
      <c r="G247" s="9">
        <v>14</v>
      </c>
      <c r="H247" s="10">
        <v>3</v>
      </c>
      <c r="I247" s="269"/>
    </row>
    <row r="248" spans="1:9" ht="30">
      <c r="A248" s="1" t="s">
        <v>1523</v>
      </c>
      <c r="B248" s="89" t="s">
        <v>1524</v>
      </c>
      <c r="C248" s="9">
        <v>32</v>
      </c>
      <c r="D248" s="9">
        <v>12</v>
      </c>
      <c r="E248" s="9">
        <v>3</v>
      </c>
      <c r="F248" s="9">
        <v>15</v>
      </c>
      <c r="G248" s="9">
        <v>3</v>
      </c>
      <c r="H248" s="10">
        <v>0</v>
      </c>
      <c r="I248" s="269"/>
    </row>
    <row r="249" spans="1:9" ht="15">
      <c r="A249" s="1" t="s">
        <v>1501</v>
      </c>
      <c r="B249" s="89" t="s">
        <v>1502</v>
      </c>
      <c r="C249" s="9">
        <v>31</v>
      </c>
      <c r="D249" s="9">
        <v>30</v>
      </c>
      <c r="E249" s="9">
        <v>24</v>
      </c>
      <c r="F249" s="9">
        <v>42</v>
      </c>
      <c r="G249" s="9">
        <v>25</v>
      </c>
      <c r="H249" s="10">
        <v>5</v>
      </c>
      <c r="I249" s="269"/>
    </row>
    <row r="250" spans="1:9" ht="15">
      <c r="A250" s="1" t="s">
        <v>1615</v>
      </c>
      <c r="B250" s="89" t="s">
        <v>1616</v>
      </c>
      <c r="C250" s="9">
        <v>31</v>
      </c>
      <c r="D250" s="9">
        <v>8</v>
      </c>
      <c r="E250" s="9">
        <v>6</v>
      </c>
      <c r="F250" s="9">
        <v>22</v>
      </c>
      <c r="G250" s="9">
        <v>19</v>
      </c>
      <c r="H250" s="10">
        <v>23</v>
      </c>
      <c r="I250" s="269"/>
    </row>
    <row r="251" spans="1:9" ht="15">
      <c r="A251" s="1" t="s">
        <v>1539</v>
      </c>
      <c r="B251" s="89" t="s">
        <v>1540</v>
      </c>
      <c r="C251" s="9">
        <v>30</v>
      </c>
      <c r="D251" s="9">
        <v>41</v>
      </c>
      <c r="E251" s="9">
        <v>35</v>
      </c>
      <c r="F251" s="9">
        <v>41</v>
      </c>
      <c r="G251" s="9">
        <v>38</v>
      </c>
      <c r="H251" s="10">
        <v>0</v>
      </c>
      <c r="I251" s="269"/>
    </row>
    <row r="252" spans="1:9" ht="15">
      <c r="A252" s="1" t="s">
        <v>1479</v>
      </c>
      <c r="B252" s="89" t="s">
        <v>1480</v>
      </c>
      <c r="C252" s="9">
        <v>30</v>
      </c>
      <c r="D252" s="9">
        <v>66</v>
      </c>
      <c r="E252" s="9">
        <v>48</v>
      </c>
      <c r="F252" s="9">
        <v>91</v>
      </c>
      <c r="G252" s="9">
        <v>63</v>
      </c>
      <c r="H252" s="10">
        <v>1</v>
      </c>
      <c r="I252" s="269"/>
    </row>
    <row r="253" spans="1:9" ht="15">
      <c r="A253" s="1" t="s">
        <v>1469</v>
      </c>
      <c r="B253" s="89" t="s">
        <v>1470</v>
      </c>
      <c r="C253" s="9">
        <v>30</v>
      </c>
      <c r="D253" s="9">
        <v>194</v>
      </c>
      <c r="E253" s="9">
        <v>118</v>
      </c>
      <c r="F253" s="9">
        <v>282</v>
      </c>
      <c r="G253" s="9">
        <v>190</v>
      </c>
      <c r="H253" s="10">
        <v>3</v>
      </c>
      <c r="I253" s="269"/>
    </row>
    <row r="254" spans="1:9" ht="15">
      <c r="A254" s="1" t="s">
        <v>1487</v>
      </c>
      <c r="B254" s="89" t="s">
        <v>1488</v>
      </c>
      <c r="C254" s="9">
        <v>30</v>
      </c>
      <c r="D254" s="9">
        <v>79</v>
      </c>
      <c r="E254" s="9">
        <v>62</v>
      </c>
      <c r="F254" s="9">
        <v>126</v>
      </c>
      <c r="G254" s="9">
        <v>91</v>
      </c>
      <c r="H254" s="10">
        <v>0</v>
      </c>
      <c r="I254" s="269"/>
    </row>
    <row r="255" spans="1:9" ht="30">
      <c r="A255" s="1" t="s">
        <v>1311</v>
      </c>
      <c r="B255" s="89" t="s">
        <v>1312</v>
      </c>
      <c r="C255" s="9">
        <v>30</v>
      </c>
      <c r="D255" s="9">
        <v>73</v>
      </c>
      <c r="E255" s="9">
        <v>5</v>
      </c>
      <c r="F255" s="9">
        <v>73</v>
      </c>
      <c r="G255" s="9">
        <v>13</v>
      </c>
      <c r="H255" s="10">
        <v>1</v>
      </c>
      <c r="I255" s="269"/>
    </row>
    <row r="256" spans="1:9" ht="15">
      <c r="A256" s="1" t="s">
        <v>1353</v>
      </c>
      <c r="B256" s="89" t="s">
        <v>1354</v>
      </c>
      <c r="C256" s="9">
        <v>29</v>
      </c>
      <c r="D256" s="9">
        <v>364</v>
      </c>
      <c r="E256" s="9">
        <v>197</v>
      </c>
      <c r="F256" s="9">
        <v>843</v>
      </c>
      <c r="G256" s="9">
        <v>515</v>
      </c>
      <c r="H256" s="10">
        <v>1</v>
      </c>
      <c r="I256" s="269"/>
    </row>
    <row r="257" spans="1:9" ht="30">
      <c r="A257" s="1" t="s">
        <v>1491</v>
      </c>
      <c r="B257" s="89" t="s">
        <v>1492</v>
      </c>
      <c r="C257" s="9">
        <v>28</v>
      </c>
      <c r="D257" s="9">
        <v>23</v>
      </c>
      <c r="E257" s="9">
        <v>5</v>
      </c>
      <c r="F257" s="9">
        <v>31</v>
      </c>
      <c r="G257" s="9">
        <v>4</v>
      </c>
      <c r="H257" s="10">
        <v>1</v>
      </c>
      <c r="I257" s="269"/>
    </row>
    <row r="258" spans="1:9" ht="30">
      <c r="A258" s="1" t="s">
        <v>1647</v>
      </c>
      <c r="B258" s="89" t="s">
        <v>1648</v>
      </c>
      <c r="C258" s="9">
        <v>28</v>
      </c>
      <c r="D258" s="9">
        <v>9</v>
      </c>
      <c r="E258" s="9">
        <v>4</v>
      </c>
      <c r="F258" s="9">
        <v>9</v>
      </c>
      <c r="G258" s="9">
        <v>3</v>
      </c>
      <c r="H258" s="10">
        <v>0</v>
      </c>
      <c r="I258" s="269"/>
    </row>
    <row r="259" spans="1:9" ht="15">
      <c r="A259" s="1" t="s">
        <v>1245</v>
      </c>
      <c r="B259" s="89" t="s">
        <v>1246</v>
      </c>
      <c r="C259" s="9">
        <v>28</v>
      </c>
      <c r="D259" s="9">
        <v>1146</v>
      </c>
      <c r="E259" s="9">
        <v>778</v>
      </c>
      <c r="F259" s="9">
        <v>1707</v>
      </c>
      <c r="G259" s="9">
        <v>1222</v>
      </c>
      <c r="H259" s="10">
        <v>0</v>
      </c>
      <c r="I259" s="269"/>
    </row>
    <row r="260" spans="1:9" ht="30">
      <c r="A260" s="1" t="s">
        <v>1605</v>
      </c>
      <c r="B260" s="89" t="s">
        <v>1606</v>
      </c>
      <c r="C260" s="9">
        <v>28</v>
      </c>
      <c r="D260" s="9">
        <v>14</v>
      </c>
      <c r="E260" s="9">
        <v>0</v>
      </c>
      <c r="F260" s="9">
        <v>29</v>
      </c>
      <c r="G260" s="9">
        <v>2</v>
      </c>
      <c r="H260" s="10">
        <v>5</v>
      </c>
      <c r="I260" s="269"/>
    </row>
    <row r="261" spans="1:9" ht="15">
      <c r="A261" s="1" t="s">
        <v>1661</v>
      </c>
      <c r="B261" s="89" t="s">
        <v>1662</v>
      </c>
      <c r="C261" s="9">
        <v>27</v>
      </c>
      <c r="D261" s="9">
        <v>4</v>
      </c>
      <c r="E261" s="9">
        <v>1</v>
      </c>
      <c r="F261" s="9">
        <v>6</v>
      </c>
      <c r="G261" s="9">
        <v>2</v>
      </c>
      <c r="H261" s="10">
        <v>0</v>
      </c>
      <c r="I261" s="269"/>
    </row>
    <row r="262" spans="1:9" ht="15">
      <c r="A262" s="1" t="s">
        <v>1419</v>
      </c>
      <c r="B262" s="89" t="s">
        <v>1420</v>
      </c>
      <c r="C262" s="9">
        <v>27</v>
      </c>
      <c r="D262" s="9">
        <v>218</v>
      </c>
      <c r="E262" s="9">
        <v>103</v>
      </c>
      <c r="F262" s="9">
        <v>470</v>
      </c>
      <c r="G262" s="9">
        <v>253</v>
      </c>
      <c r="H262" s="10">
        <v>1</v>
      </c>
      <c r="I262" s="269"/>
    </row>
    <row r="263" spans="1:9" ht="15">
      <c r="A263" s="1" t="s">
        <v>1509</v>
      </c>
      <c r="B263" s="89" t="s">
        <v>1510</v>
      </c>
      <c r="C263" s="9">
        <v>27</v>
      </c>
      <c r="D263" s="9">
        <v>43</v>
      </c>
      <c r="E263" s="9">
        <v>9</v>
      </c>
      <c r="F263" s="9">
        <v>90</v>
      </c>
      <c r="G263" s="9">
        <v>24</v>
      </c>
      <c r="H263" s="10">
        <v>0</v>
      </c>
      <c r="I263" s="269"/>
    </row>
    <row r="264" spans="1:9" ht="15">
      <c r="A264" s="1" t="s">
        <v>1691</v>
      </c>
      <c r="B264" s="89" t="s">
        <v>1692</v>
      </c>
      <c r="C264" s="9">
        <v>27</v>
      </c>
      <c r="D264" s="9">
        <v>18</v>
      </c>
      <c r="E264" s="9">
        <v>14</v>
      </c>
      <c r="F264" s="9">
        <v>21</v>
      </c>
      <c r="G264" s="9">
        <v>12</v>
      </c>
      <c r="H264" s="10">
        <v>0</v>
      </c>
      <c r="I264" s="269"/>
    </row>
    <row r="265" spans="1:9" ht="15">
      <c r="A265" s="1" t="s">
        <v>1599</v>
      </c>
      <c r="B265" s="89" t="s">
        <v>1600</v>
      </c>
      <c r="C265" s="9">
        <v>27</v>
      </c>
      <c r="D265" s="9">
        <v>3</v>
      </c>
      <c r="E265" s="9">
        <v>1</v>
      </c>
      <c r="F265" s="9">
        <v>7</v>
      </c>
      <c r="G265" s="9">
        <v>3</v>
      </c>
      <c r="H265" s="10">
        <v>0</v>
      </c>
      <c r="I265" s="269"/>
    </row>
    <row r="266" spans="1:9" ht="15">
      <c r="A266" s="1" t="s">
        <v>1709</v>
      </c>
      <c r="B266" s="89" t="s">
        <v>1710</v>
      </c>
      <c r="C266" s="9">
        <v>26</v>
      </c>
      <c r="D266" s="9">
        <v>16</v>
      </c>
      <c r="E266" s="9">
        <v>13</v>
      </c>
      <c r="F266" s="9">
        <v>17</v>
      </c>
      <c r="G266" s="9">
        <v>15</v>
      </c>
      <c r="H266" s="10">
        <v>0</v>
      </c>
      <c r="I266" s="269"/>
    </row>
    <row r="267" spans="1:9" ht="15">
      <c r="A267" s="1" t="s">
        <v>1585</v>
      </c>
      <c r="B267" s="89" t="s">
        <v>1586</v>
      </c>
      <c r="C267" s="9">
        <v>25</v>
      </c>
      <c r="D267" s="9">
        <v>54</v>
      </c>
      <c r="E267" s="9">
        <v>39</v>
      </c>
      <c r="F267" s="9">
        <v>79</v>
      </c>
      <c r="G267" s="9">
        <v>55</v>
      </c>
      <c r="H267" s="10">
        <v>3</v>
      </c>
      <c r="I267" s="269"/>
    </row>
    <row r="268" spans="1:9" ht="15">
      <c r="A268" s="1" t="s">
        <v>1589</v>
      </c>
      <c r="B268" s="89" t="s">
        <v>1590</v>
      </c>
      <c r="C268" s="9">
        <v>25</v>
      </c>
      <c r="D268" s="9">
        <v>7</v>
      </c>
      <c r="E268" s="9">
        <v>6</v>
      </c>
      <c r="F268" s="9">
        <v>7</v>
      </c>
      <c r="G268" s="9">
        <v>5</v>
      </c>
      <c r="H268" s="10">
        <v>8</v>
      </c>
      <c r="I268" s="269"/>
    </row>
    <row r="269" spans="1:9" ht="15">
      <c r="A269" s="1" t="s">
        <v>1575</v>
      </c>
      <c r="B269" s="89" t="s">
        <v>1576</v>
      </c>
      <c r="C269" s="9">
        <v>24</v>
      </c>
      <c r="D269" s="9">
        <v>51</v>
      </c>
      <c r="E269" s="9">
        <v>39</v>
      </c>
      <c r="F269" s="9">
        <v>47</v>
      </c>
      <c r="G269" s="9">
        <v>32</v>
      </c>
      <c r="H269" s="10">
        <v>0</v>
      </c>
      <c r="I269" s="269"/>
    </row>
    <row r="270" spans="1:9" ht="15">
      <c r="A270" s="1" t="s">
        <v>1567</v>
      </c>
      <c r="B270" s="89" t="s">
        <v>1568</v>
      </c>
      <c r="C270" s="9">
        <v>23</v>
      </c>
      <c r="D270" s="9">
        <v>125</v>
      </c>
      <c r="E270" s="9">
        <v>80</v>
      </c>
      <c r="F270" s="9">
        <v>133</v>
      </c>
      <c r="G270" s="9">
        <v>74</v>
      </c>
      <c r="H270" s="10">
        <v>1</v>
      </c>
      <c r="I270" s="269"/>
    </row>
    <row r="271" spans="1:9" ht="15">
      <c r="A271" s="1" t="s">
        <v>1443</v>
      </c>
      <c r="B271" s="89" t="s">
        <v>1444</v>
      </c>
      <c r="C271" s="9">
        <v>23</v>
      </c>
      <c r="D271" s="9">
        <v>63</v>
      </c>
      <c r="E271" s="9">
        <v>5</v>
      </c>
      <c r="F271" s="9">
        <v>79</v>
      </c>
      <c r="G271" s="9">
        <v>6</v>
      </c>
      <c r="H271" s="10">
        <v>2</v>
      </c>
      <c r="I271" s="269"/>
    </row>
    <row r="272" spans="1:9" ht="15">
      <c r="A272" s="1" t="s">
        <v>1557</v>
      </c>
      <c r="B272" s="89" t="s">
        <v>1558</v>
      </c>
      <c r="C272" s="9">
        <v>22</v>
      </c>
      <c r="D272" s="9">
        <v>8</v>
      </c>
      <c r="E272" s="9">
        <v>6</v>
      </c>
      <c r="F272" s="9">
        <v>8</v>
      </c>
      <c r="G272" s="9">
        <v>6</v>
      </c>
      <c r="H272" s="10">
        <v>0</v>
      </c>
      <c r="I272" s="269"/>
    </row>
    <row r="273" spans="1:9" ht="15">
      <c r="A273" s="1" t="s">
        <v>1441</v>
      </c>
      <c r="B273" s="89" t="s">
        <v>1442</v>
      </c>
      <c r="C273" s="9">
        <v>22</v>
      </c>
      <c r="D273" s="9">
        <v>10</v>
      </c>
      <c r="E273" s="9">
        <v>1</v>
      </c>
      <c r="F273" s="9">
        <v>10</v>
      </c>
      <c r="G273" s="9">
        <v>2</v>
      </c>
      <c r="H273" s="10">
        <v>0</v>
      </c>
      <c r="I273" s="269"/>
    </row>
    <row r="274" spans="1:9" ht="15">
      <c r="A274" s="1" t="s">
        <v>1653</v>
      </c>
      <c r="B274" s="89" t="s">
        <v>1654</v>
      </c>
      <c r="C274" s="9">
        <v>22</v>
      </c>
      <c r="D274" s="9">
        <v>4</v>
      </c>
      <c r="E274" s="9">
        <v>1</v>
      </c>
      <c r="F274" s="9">
        <v>5</v>
      </c>
      <c r="G274" s="9">
        <v>1</v>
      </c>
      <c r="H274" s="10">
        <v>6</v>
      </c>
      <c r="I274" s="269"/>
    </row>
    <row r="275" spans="1:9" ht="15">
      <c r="A275" s="1" t="s">
        <v>1583</v>
      </c>
      <c r="B275" s="89" t="s">
        <v>1584</v>
      </c>
      <c r="C275" s="9">
        <v>21</v>
      </c>
      <c r="D275" s="9">
        <v>90</v>
      </c>
      <c r="E275" s="9">
        <v>71</v>
      </c>
      <c r="F275" s="9">
        <v>146</v>
      </c>
      <c r="G275" s="9">
        <v>112</v>
      </c>
      <c r="H275" s="10">
        <v>2</v>
      </c>
      <c r="I275" s="269"/>
    </row>
    <row r="276" spans="1:9" ht="15">
      <c r="A276" s="1" t="s">
        <v>1463</v>
      </c>
      <c r="B276" s="89" t="s">
        <v>1464</v>
      </c>
      <c r="C276" s="9">
        <v>21</v>
      </c>
      <c r="D276" s="9">
        <v>202</v>
      </c>
      <c r="E276" s="9">
        <v>102</v>
      </c>
      <c r="F276" s="9">
        <v>184</v>
      </c>
      <c r="G276" s="9">
        <v>99</v>
      </c>
      <c r="H276" s="10">
        <v>1</v>
      </c>
      <c r="I276" s="269"/>
    </row>
    <row r="277" spans="1:9" ht="15">
      <c r="A277" s="1" t="s">
        <v>1657</v>
      </c>
      <c r="B277" s="89" t="s">
        <v>1658</v>
      </c>
      <c r="C277" s="9">
        <v>21</v>
      </c>
      <c r="D277" s="9">
        <v>33</v>
      </c>
      <c r="E277" s="9">
        <v>8</v>
      </c>
      <c r="F277" s="9">
        <v>52</v>
      </c>
      <c r="G277" s="9">
        <v>6</v>
      </c>
      <c r="H277" s="10">
        <v>1</v>
      </c>
      <c r="I277" s="269"/>
    </row>
    <row r="278" spans="1:9" ht="30">
      <c r="A278" s="1" t="s">
        <v>1603</v>
      </c>
      <c r="B278" s="89" t="s">
        <v>1604</v>
      </c>
      <c r="C278" s="9">
        <v>21</v>
      </c>
      <c r="D278" s="9">
        <v>18</v>
      </c>
      <c r="E278" s="9">
        <v>10</v>
      </c>
      <c r="F278" s="9">
        <v>12</v>
      </c>
      <c r="G278" s="9">
        <v>7</v>
      </c>
      <c r="H278" s="10">
        <v>2</v>
      </c>
      <c r="I278" s="269"/>
    </row>
    <row r="279" spans="1:9" ht="15">
      <c r="A279" s="1" t="s">
        <v>1689</v>
      </c>
      <c r="B279" s="89" t="s">
        <v>1690</v>
      </c>
      <c r="C279" s="9">
        <v>20</v>
      </c>
      <c r="D279" s="9">
        <v>8</v>
      </c>
      <c r="E279" s="9">
        <v>1</v>
      </c>
      <c r="F279" s="9">
        <v>11</v>
      </c>
      <c r="G279" s="9">
        <v>2</v>
      </c>
      <c r="H279" s="10">
        <v>0</v>
      </c>
      <c r="I279" s="269"/>
    </row>
    <row r="280" spans="1:9" ht="15">
      <c r="A280" s="1" t="s">
        <v>1593</v>
      </c>
      <c r="B280" s="89" t="s">
        <v>1594</v>
      </c>
      <c r="C280" s="9">
        <v>20</v>
      </c>
      <c r="D280" s="9">
        <v>63</v>
      </c>
      <c r="E280" s="9">
        <v>14</v>
      </c>
      <c r="F280" s="9">
        <v>115</v>
      </c>
      <c r="G280" s="9">
        <v>34</v>
      </c>
      <c r="H280" s="10">
        <v>2</v>
      </c>
      <c r="I280" s="269"/>
    </row>
    <row r="281" spans="1:9" ht="15">
      <c r="A281" s="1" t="s">
        <v>1537</v>
      </c>
      <c r="B281" s="89" t="s">
        <v>1538</v>
      </c>
      <c r="C281" s="9">
        <v>19</v>
      </c>
      <c r="D281" s="9">
        <v>124</v>
      </c>
      <c r="E281" s="9">
        <v>61</v>
      </c>
      <c r="F281" s="9">
        <v>105</v>
      </c>
      <c r="G281" s="9">
        <v>45</v>
      </c>
      <c r="H281" s="10">
        <v>0</v>
      </c>
      <c r="I281" s="269"/>
    </row>
    <row r="282" spans="1:9" ht="30">
      <c r="A282" s="1" t="s">
        <v>1513</v>
      </c>
      <c r="B282" s="89" t="s">
        <v>1514</v>
      </c>
      <c r="C282" s="9">
        <v>19</v>
      </c>
      <c r="D282" s="9">
        <v>53</v>
      </c>
      <c r="E282" s="9">
        <v>33</v>
      </c>
      <c r="F282" s="9">
        <v>52</v>
      </c>
      <c r="G282" s="9">
        <v>34</v>
      </c>
      <c r="H282" s="10">
        <v>1</v>
      </c>
      <c r="I282" s="269"/>
    </row>
    <row r="283" spans="1:9" ht="15">
      <c r="A283" s="1" t="s">
        <v>1485</v>
      </c>
      <c r="B283" s="89" t="s">
        <v>1486</v>
      </c>
      <c r="C283" s="9">
        <v>19</v>
      </c>
      <c r="D283" s="9">
        <v>225</v>
      </c>
      <c r="E283" s="9">
        <v>180</v>
      </c>
      <c r="F283" s="9">
        <v>664</v>
      </c>
      <c r="G283" s="9">
        <v>559</v>
      </c>
      <c r="H283" s="10">
        <v>0</v>
      </c>
      <c r="I283" s="269"/>
    </row>
    <row r="284" spans="1:9" ht="15">
      <c r="A284" s="1" t="s">
        <v>1645</v>
      </c>
      <c r="B284" s="89" t="s">
        <v>1646</v>
      </c>
      <c r="C284" s="9">
        <v>18</v>
      </c>
      <c r="D284" s="9">
        <v>11</v>
      </c>
      <c r="E284" s="9">
        <v>0</v>
      </c>
      <c r="F284" s="9">
        <v>20</v>
      </c>
      <c r="G284" s="9">
        <v>1</v>
      </c>
      <c r="H284" s="10">
        <v>16</v>
      </c>
      <c r="I284" s="269"/>
    </row>
    <row r="285" spans="1:9" ht="15">
      <c r="A285" s="1" t="s">
        <v>1499</v>
      </c>
      <c r="B285" s="89" t="s">
        <v>1500</v>
      </c>
      <c r="C285" s="9">
        <v>17</v>
      </c>
      <c r="D285" s="9">
        <v>78</v>
      </c>
      <c r="E285" s="9">
        <v>60</v>
      </c>
      <c r="F285" s="9">
        <v>145</v>
      </c>
      <c r="G285" s="9">
        <v>109</v>
      </c>
      <c r="H285" s="10">
        <v>0</v>
      </c>
      <c r="I285" s="269"/>
    </row>
    <row r="286" spans="1:9" ht="15">
      <c r="A286" s="1" t="s">
        <v>1683</v>
      </c>
      <c r="B286" s="89" t="s">
        <v>1684</v>
      </c>
      <c r="C286" s="9">
        <v>16</v>
      </c>
      <c r="D286" s="9">
        <v>35</v>
      </c>
      <c r="E286" s="9">
        <v>11</v>
      </c>
      <c r="F286" s="9">
        <v>39</v>
      </c>
      <c r="G286" s="9">
        <v>25</v>
      </c>
      <c r="H286" s="10">
        <v>13</v>
      </c>
      <c r="I286" s="269"/>
    </row>
    <row r="287" spans="1:9" ht="30">
      <c r="A287" s="1" t="s">
        <v>1671</v>
      </c>
      <c r="B287" s="89" t="s">
        <v>1672</v>
      </c>
      <c r="C287" s="9">
        <v>16</v>
      </c>
      <c r="D287" s="9">
        <v>17</v>
      </c>
      <c r="E287" s="9">
        <v>11</v>
      </c>
      <c r="F287" s="9">
        <v>27</v>
      </c>
      <c r="G287" s="9">
        <v>18</v>
      </c>
      <c r="H287" s="10">
        <v>3</v>
      </c>
      <c r="I287" s="269"/>
    </row>
    <row r="288" spans="1:9" ht="15">
      <c r="A288" s="1" t="s">
        <v>1471</v>
      </c>
      <c r="B288" s="89" t="s">
        <v>1472</v>
      </c>
      <c r="C288" s="9">
        <v>16</v>
      </c>
      <c r="D288" s="9">
        <v>42</v>
      </c>
      <c r="E288" s="9">
        <v>28</v>
      </c>
      <c r="F288" s="9">
        <v>63</v>
      </c>
      <c r="G288" s="9">
        <v>43</v>
      </c>
      <c r="H288" s="10">
        <v>1</v>
      </c>
      <c r="I288" s="269"/>
    </row>
    <row r="289" spans="1:9" ht="15">
      <c r="A289" s="1" t="s">
        <v>1621</v>
      </c>
      <c r="B289" s="89" t="s">
        <v>1622</v>
      </c>
      <c r="C289" s="9">
        <v>15</v>
      </c>
      <c r="D289" s="9">
        <v>15</v>
      </c>
      <c r="E289" s="9">
        <v>13</v>
      </c>
      <c r="F289" s="9">
        <v>30</v>
      </c>
      <c r="G289" s="9">
        <v>26</v>
      </c>
      <c r="H289" s="10">
        <v>2</v>
      </c>
      <c r="I289" s="269"/>
    </row>
    <row r="290" spans="1:9" ht="15">
      <c r="A290" s="1" t="s">
        <v>1635</v>
      </c>
      <c r="B290" s="89" t="s">
        <v>1636</v>
      </c>
      <c r="C290" s="9">
        <v>15</v>
      </c>
      <c r="D290" s="9">
        <v>7</v>
      </c>
      <c r="E290" s="9">
        <v>7</v>
      </c>
      <c r="F290" s="9">
        <v>17</v>
      </c>
      <c r="G290" s="9">
        <v>17</v>
      </c>
      <c r="H290" s="10">
        <v>3</v>
      </c>
      <c r="I290" s="269"/>
    </row>
    <row r="291" spans="1:9" ht="15">
      <c r="A291" s="1" t="s">
        <v>1742</v>
      </c>
      <c r="B291" s="89" t="s">
        <v>1743</v>
      </c>
      <c r="C291" s="9">
        <v>15</v>
      </c>
      <c r="D291" s="9">
        <v>1</v>
      </c>
      <c r="E291" s="9">
        <v>1</v>
      </c>
      <c r="F291" s="9">
        <v>2</v>
      </c>
      <c r="G291" s="9">
        <v>0</v>
      </c>
      <c r="H291" s="10">
        <v>0</v>
      </c>
      <c r="I291" s="269"/>
    </row>
    <row r="292" spans="1:9" ht="15">
      <c r="A292" s="1" t="s">
        <v>1871</v>
      </c>
      <c r="B292" s="89" t="s">
        <v>1872</v>
      </c>
      <c r="C292" s="9">
        <v>15</v>
      </c>
      <c r="D292" s="9">
        <v>38</v>
      </c>
      <c r="E292" s="9">
        <v>15</v>
      </c>
      <c r="F292" s="9">
        <v>79</v>
      </c>
      <c r="G292" s="9">
        <v>45</v>
      </c>
      <c r="H292" s="10">
        <v>0</v>
      </c>
      <c r="I292" s="269"/>
    </row>
    <row r="293" spans="1:9" ht="15">
      <c r="A293" s="1" t="s">
        <v>1597</v>
      </c>
      <c r="B293" s="89" t="s">
        <v>1598</v>
      </c>
      <c r="C293" s="9">
        <v>15</v>
      </c>
      <c r="D293" s="9">
        <v>38</v>
      </c>
      <c r="E293" s="9">
        <v>7</v>
      </c>
      <c r="F293" s="9">
        <v>106</v>
      </c>
      <c r="G293" s="9">
        <v>19</v>
      </c>
      <c r="H293" s="10">
        <v>0</v>
      </c>
      <c r="I293" s="269"/>
    </row>
    <row r="294" spans="1:9" ht="15">
      <c r="A294" s="1" t="s">
        <v>1619</v>
      </c>
      <c r="B294" s="89" t="s">
        <v>1620</v>
      </c>
      <c r="C294" s="9">
        <v>14</v>
      </c>
      <c r="D294" s="9">
        <v>69</v>
      </c>
      <c r="E294" s="9">
        <v>54</v>
      </c>
      <c r="F294" s="9">
        <v>62</v>
      </c>
      <c r="G294" s="9">
        <v>45</v>
      </c>
      <c r="H294" s="10">
        <v>0</v>
      </c>
      <c r="I294" s="269"/>
    </row>
    <row r="295" spans="1:9" ht="15">
      <c r="A295" s="1" t="s">
        <v>1519</v>
      </c>
      <c r="B295" s="89" t="s">
        <v>1520</v>
      </c>
      <c r="C295" s="9">
        <v>14</v>
      </c>
      <c r="D295" s="9">
        <v>11</v>
      </c>
      <c r="E295" s="9">
        <v>6</v>
      </c>
      <c r="F295" s="9">
        <v>20</v>
      </c>
      <c r="G295" s="9">
        <v>15</v>
      </c>
      <c r="H295" s="10">
        <v>0</v>
      </c>
      <c r="I295" s="269"/>
    </row>
    <row r="296" spans="1:9" ht="15">
      <c r="A296" s="1" t="s">
        <v>1669</v>
      </c>
      <c r="B296" s="89" t="s">
        <v>1670</v>
      </c>
      <c r="C296" s="9">
        <v>14</v>
      </c>
      <c r="D296" s="9">
        <v>71</v>
      </c>
      <c r="E296" s="9">
        <v>44</v>
      </c>
      <c r="F296" s="9">
        <v>137</v>
      </c>
      <c r="G296" s="9">
        <v>93</v>
      </c>
      <c r="H296" s="10">
        <v>1</v>
      </c>
      <c r="I296" s="269"/>
    </row>
    <row r="297" spans="1:9" ht="15">
      <c r="A297" s="1" t="s">
        <v>1551</v>
      </c>
      <c r="B297" s="89" t="s">
        <v>1552</v>
      </c>
      <c r="C297" s="9">
        <v>13</v>
      </c>
      <c r="D297" s="9">
        <v>32</v>
      </c>
      <c r="E297" s="9">
        <v>28</v>
      </c>
      <c r="F297" s="9">
        <v>15</v>
      </c>
      <c r="G297" s="9">
        <v>14</v>
      </c>
      <c r="H297" s="10">
        <v>1</v>
      </c>
      <c r="I297" s="269"/>
    </row>
    <row r="298" spans="1:9" ht="15">
      <c r="A298" s="1" t="s">
        <v>1631</v>
      </c>
      <c r="B298" s="89" t="s">
        <v>1632</v>
      </c>
      <c r="C298" s="9">
        <v>13</v>
      </c>
      <c r="D298" s="9">
        <v>585</v>
      </c>
      <c r="E298" s="9">
        <v>388</v>
      </c>
      <c r="F298" s="9">
        <v>1039</v>
      </c>
      <c r="G298" s="9">
        <v>725</v>
      </c>
      <c r="H298" s="10">
        <v>0</v>
      </c>
      <c r="I298" s="269"/>
    </row>
    <row r="299" spans="1:9" ht="15">
      <c r="A299" s="1" t="s">
        <v>1722</v>
      </c>
      <c r="B299" s="89" t="s">
        <v>1723</v>
      </c>
      <c r="C299" s="9">
        <v>12</v>
      </c>
      <c r="D299" s="9">
        <v>1</v>
      </c>
      <c r="E299" s="9">
        <v>1</v>
      </c>
      <c r="F299" s="9">
        <v>3</v>
      </c>
      <c r="G299" s="9">
        <v>0</v>
      </c>
      <c r="H299" s="10">
        <v>0</v>
      </c>
      <c r="I299" s="269"/>
    </row>
    <row r="300" spans="1:9" ht="15">
      <c r="A300" s="1" t="s">
        <v>1399</v>
      </c>
      <c r="B300" s="89" t="s">
        <v>1400</v>
      </c>
      <c r="C300" s="9">
        <v>12</v>
      </c>
      <c r="D300" s="9">
        <v>63</v>
      </c>
      <c r="E300" s="9">
        <v>2</v>
      </c>
      <c r="F300" s="9">
        <v>76</v>
      </c>
      <c r="G300" s="9">
        <v>4</v>
      </c>
      <c r="H300" s="10">
        <v>0</v>
      </c>
      <c r="I300" s="269"/>
    </row>
    <row r="301" spans="1:9" ht="30">
      <c r="A301" s="1" t="s">
        <v>1521</v>
      </c>
      <c r="B301" s="89" t="s">
        <v>1522</v>
      </c>
      <c r="C301" s="9">
        <v>12</v>
      </c>
      <c r="D301" s="9">
        <v>10</v>
      </c>
      <c r="E301" s="9">
        <v>9</v>
      </c>
      <c r="F301" s="9">
        <v>15</v>
      </c>
      <c r="G301" s="9">
        <v>14</v>
      </c>
      <c r="H301" s="10">
        <v>0</v>
      </c>
      <c r="I301" s="269"/>
    </row>
    <row r="302" spans="1:9" ht="15">
      <c r="A302" s="1" t="s">
        <v>1547</v>
      </c>
      <c r="B302" s="89" t="s">
        <v>1548</v>
      </c>
      <c r="C302" s="9">
        <v>12</v>
      </c>
      <c r="D302" s="9">
        <v>516</v>
      </c>
      <c r="E302" s="9">
        <v>367</v>
      </c>
      <c r="F302" s="9">
        <v>803</v>
      </c>
      <c r="G302" s="9">
        <v>670</v>
      </c>
      <c r="H302" s="10">
        <v>2</v>
      </c>
      <c r="I302" s="269"/>
    </row>
    <row r="303" spans="1:9" ht="15">
      <c r="A303" s="1" t="s">
        <v>1699</v>
      </c>
      <c r="B303" s="89" t="s">
        <v>1700</v>
      </c>
      <c r="C303" s="9">
        <v>12</v>
      </c>
      <c r="D303" s="9">
        <v>19</v>
      </c>
      <c r="E303" s="9">
        <v>7</v>
      </c>
      <c r="F303" s="9">
        <v>34</v>
      </c>
      <c r="G303" s="9">
        <v>17</v>
      </c>
      <c r="H303" s="10">
        <v>0</v>
      </c>
      <c r="I303" s="269"/>
    </row>
    <row r="304" spans="1:9" ht="30">
      <c r="A304" s="1" t="s">
        <v>1595</v>
      </c>
      <c r="B304" s="89" t="s">
        <v>1596</v>
      </c>
      <c r="C304" s="9">
        <v>12</v>
      </c>
      <c r="D304" s="9">
        <v>53</v>
      </c>
      <c r="E304" s="9">
        <v>14</v>
      </c>
      <c r="F304" s="9">
        <v>96</v>
      </c>
      <c r="G304" s="9">
        <v>33</v>
      </c>
      <c r="H304" s="10">
        <v>0</v>
      </c>
      <c r="I304" s="269"/>
    </row>
    <row r="305" spans="1:9" ht="15">
      <c r="A305" s="1" t="s">
        <v>1617</v>
      </c>
      <c r="B305" s="89" t="s">
        <v>1618</v>
      </c>
      <c r="C305" s="9">
        <v>11</v>
      </c>
      <c r="D305" s="9">
        <v>191</v>
      </c>
      <c r="E305" s="9">
        <v>112</v>
      </c>
      <c r="F305" s="9">
        <v>261</v>
      </c>
      <c r="G305" s="9">
        <v>158</v>
      </c>
      <c r="H305" s="10">
        <v>2</v>
      </c>
      <c r="I305" s="269"/>
    </row>
    <row r="306" spans="1:9" ht="15">
      <c r="A306" s="1" t="s">
        <v>1473</v>
      </c>
      <c r="B306" s="89" t="s">
        <v>1474</v>
      </c>
      <c r="C306" s="9">
        <v>11</v>
      </c>
      <c r="D306" s="9">
        <v>40</v>
      </c>
      <c r="E306" s="9">
        <v>29</v>
      </c>
      <c r="F306" s="9">
        <v>44</v>
      </c>
      <c r="G306" s="9">
        <v>38</v>
      </c>
      <c r="H306" s="10">
        <v>2</v>
      </c>
      <c r="I306" s="269"/>
    </row>
    <row r="307" spans="1:9" ht="15">
      <c r="A307" s="1" t="s">
        <v>1633</v>
      </c>
      <c r="B307" s="89" t="s">
        <v>1634</v>
      </c>
      <c r="C307" s="9">
        <v>11</v>
      </c>
      <c r="D307" s="9">
        <v>40</v>
      </c>
      <c r="E307" s="9">
        <v>5</v>
      </c>
      <c r="F307" s="9">
        <v>29</v>
      </c>
      <c r="G307" s="9">
        <v>5</v>
      </c>
      <c r="H307" s="10">
        <v>0</v>
      </c>
      <c r="I307" s="269"/>
    </row>
    <row r="308" spans="1:9" ht="15">
      <c r="A308" s="1" t="s">
        <v>1571</v>
      </c>
      <c r="B308" s="89" t="s">
        <v>1572</v>
      </c>
      <c r="C308" s="9">
        <v>11</v>
      </c>
      <c r="D308" s="9">
        <v>35</v>
      </c>
      <c r="E308" s="9">
        <v>11</v>
      </c>
      <c r="F308" s="9">
        <v>67</v>
      </c>
      <c r="G308" s="9">
        <v>37</v>
      </c>
      <c r="H308" s="10">
        <v>0</v>
      </c>
      <c r="I308" s="269"/>
    </row>
    <row r="309" spans="1:9" ht="15">
      <c r="A309" s="1" t="s">
        <v>1788</v>
      </c>
      <c r="B309" s="89" t="s">
        <v>1789</v>
      </c>
      <c r="C309" s="9">
        <v>11</v>
      </c>
      <c r="D309" s="9">
        <v>47</v>
      </c>
      <c r="E309" s="9">
        <v>9</v>
      </c>
      <c r="F309" s="9">
        <v>97</v>
      </c>
      <c r="G309" s="9">
        <v>21</v>
      </c>
      <c r="H309" s="10">
        <v>1</v>
      </c>
      <c r="I309" s="269"/>
    </row>
    <row r="310" spans="1:9" ht="30">
      <c r="A310" s="1" t="s">
        <v>1695</v>
      </c>
      <c r="B310" s="89" t="s">
        <v>1696</v>
      </c>
      <c r="C310" s="9">
        <v>11</v>
      </c>
      <c r="D310" s="9">
        <v>10</v>
      </c>
      <c r="E310" s="9">
        <v>0</v>
      </c>
      <c r="F310" s="9">
        <v>8</v>
      </c>
      <c r="G310" s="9">
        <v>0</v>
      </c>
      <c r="H310" s="10">
        <v>0</v>
      </c>
      <c r="I310" s="269"/>
    </row>
    <row r="311" spans="1:9" ht="15">
      <c r="A311" s="1" t="s">
        <v>1625</v>
      </c>
      <c r="B311" s="89" t="s">
        <v>1626</v>
      </c>
      <c r="C311" s="9">
        <v>10</v>
      </c>
      <c r="D311" s="9">
        <v>9</v>
      </c>
      <c r="E311" s="9">
        <v>5</v>
      </c>
      <c r="F311" s="9">
        <v>16</v>
      </c>
      <c r="G311" s="9">
        <v>14</v>
      </c>
      <c r="H311" s="10">
        <v>0</v>
      </c>
      <c r="I311" s="269"/>
    </row>
    <row r="312" spans="1:9" ht="15">
      <c r="A312" s="1" t="s">
        <v>1505</v>
      </c>
      <c r="B312" s="89" t="s">
        <v>1506</v>
      </c>
      <c r="C312" s="9">
        <v>10</v>
      </c>
      <c r="D312" s="9">
        <v>4</v>
      </c>
      <c r="E312" s="9">
        <v>3</v>
      </c>
      <c r="F312" s="9">
        <v>10</v>
      </c>
      <c r="G312" s="9">
        <v>7</v>
      </c>
      <c r="H312" s="10">
        <v>0</v>
      </c>
      <c r="I312" s="269"/>
    </row>
    <row r="313" spans="1:9" ht="15">
      <c r="A313" s="1" t="s">
        <v>1798</v>
      </c>
      <c r="B313" s="89" t="s">
        <v>1799</v>
      </c>
      <c r="C313" s="9">
        <v>10</v>
      </c>
      <c r="D313" s="9">
        <v>1</v>
      </c>
      <c r="E313" s="9">
        <v>0</v>
      </c>
      <c r="F313" s="9">
        <v>4</v>
      </c>
      <c r="G313" s="9">
        <v>2</v>
      </c>
      <c r="H313" s="10">
        <v>0</v>
      </c>
      <c r="I313" s="269"/>
    </row>
    <row r="314" spans="1:9" ht="15">
      <c r="A314" s="1" t="s">
        <v>1553</v>
      </c>
      <c r="B314" s="89" t="s">
        <v>1554</v>
      </c>
      <c r="C314" s="9">
        <v>10</v>
      </c>
      <c r="D314" s="9">
        <v>31</v>
      </c>
      <c r="E314" s="9">
        <v>22</v>
      </c>
      <c r="F314" s="9">
        <v>30</v>
      </c>
      <c r="G314" s="9">
        <v>22</v>
      </c>
      <c r="H314" s="10">
        <v>0</v>
      </c>
      <c r="I314" s="269"/>
    </row>
    <row r="315" spans="1:9" ht="15">
      <c r="A315" s="1" t="s">
        <v>1629</v>
      </c>
      <c r="B315" s="89" t="s">
        <v>1630</v>
      </c>
      <c r="C315" s="9">
        <v>10</v>
      </c>
      <c r="D315" s="9">
        <v>117</v>
      </c>
      <c r="E315" s="9">
        <v>101</v>
      </c>
      <c r="F315" s="9">
        <v>128</v>
      </c>
      <c r="G315" s="9">
        <v>104</v>
      </c>
      <c r="H315" s="10">
        <v>0</v>
      </c>
      <c r="I315" s="269"/>
    </row>
    <row r="316" spans="1:9" ht="15">
      <c r="A316" s="1" t="s">
        <v>1774</v>
      </c>
      <c r="B316" s="89" t="s">
        <v>1775</v>
      </c>
      <c r="C316" s="9">
        <v>10</v>
      </c>
      <c r="D316" s="9">
        <v>2</v>
      </c>
      <c r="E316" s="9">
        <v>0</v>
      </c>
      <c r="F316" s="9">
        <v>2</v>
      </c>
      <c r="G316" s="9">
        <v>0</v>
      </c>
      <c r="H316" s="10">
        <v>0</v>
      </c>
      <c r="I316" s="269"/>
    </row>
    <row r="317" spans="1:9" ht="15">
      <c r="A317" s="1" t="s">
        <v>1559</v>
      </c>
      <c r="B317" s="89" t="s">
        <v>1560</v>
      </c>
      <c r="C317" s="9">
        <v>10</v>
      </c>
      <c r="D317" s="9">
        <v>37</v>
      </c>
      <c r="E317" s="9">
        <v>15</v>
      </c>
      <c r="F317" s="9">
        <v>60</v>
      </c>
      <c r="G317" s="9">
        <v>29</v>
      </c>
      <c r="H317" s="10">
        <v>0</v>
      </c>
      <c r="I317" s="269"/>
    </row>
    <row r="318" spans="1:9" ht="15">
      <c r="A318" s="1" t="s">
        <v>1623</v>
      </c>
      <c r="B318" s="89" t="s">
        <v>1624</v>
      </c>
      <c r="C318" s="9">
        <v>10</v>
      </c>
      <c r="D318" s="9">
        <v>22</v>
      </c>
      <c r="E318" s="9">
        <v>15</v>
      </c>
      <c r="F318" s="9">
        <v>25</v>
      </c>
      <c r="G318" s="9">
        <v>17</v>
      </c>
      <c r="H318" s="10">
        <v>0</v>
      </c>
      <c r="I318" s="269"/>
    </row>
    <row r="319" spans="1:9" ht="15">
      <c r="A319" s="1" t="s">
        <v>1549</v>
      </c>
      <c r="B319" s="89" t="s">
        <v>1550</v>
      </c>
      <c r="C319" s="9">
        <v>10</v>
      </c>
      <c r="D319" s="9">
        <v>46</v>
      </c>
      <c r="E319" s="9">
        <v>1</v>
      </c>
      <c r="F319" s="9">
        <v>127</v>
      </c>
      <c r="G319" s="9">
        <v>11</v>
      </c>
      <c r="H319" s="10">
        <v>2</v>
      </c>
      <c r="I319" s="269"/>
    </row>
    <row r="320" spans="1:9" ht="15">
      <c r="A320" s="1" t="s">
        <v>1613</v>
      </c>
      <c r="B320" s="89" t="s">
        <v>1614</v>
      </c>
      <c r="C320" s="9">
        <v>10</v>
      </c>
      <c r="D320" s="9">
        <v>3</v>
      </c>
      <c r="E320" s="9">
        <v>0</v>
      </c>
      <c r="F320" s="9">
        <v>10</v>
      </c>
      <c r="G320" s="9">
        <v>0</v>
      </c>
      <c r="H320" s="10">
        <v>0</v>
      </c>
      <c r="I320" s="269"/>
    </row>
    <row r="321" spans="1:9" ht="30">
      <c r="A321" s="1" t="s">
        <v>1475</v>
      </c>
      <c r="B321" s="89" t="s">
        <v>1476</v>
      </c>
      <c r="C321" s="9">
        <v>10</v>
      </c>
      <c r="D321" s="9">
        <v>8</v>
      </c>
      <c r="E321" s="9">
        <v>0</v>
      </c>
      <c r="F321" s="9">
        <v>10</v>
      </c>
      <c r="G321" s="9">
        <v>3</v>
      </c>
      <c r="H321" s="10">
        <v>0</v>
      </c>
      <c r="I321" s="269"/>
    </row>
    <row r="322" spans="1:9" ht="15">
      <c r="A322" s="1" t="s">
        <v>1681</v>
      </c>
      <c r="B322" s="89" t="s">
        <v>1682</v>
      </c>
      <c r="C322" s="9">
        <v>9</v>
      </c>
      <c r="D322" s="9">
        <v>79</v>
      </c>
      <c r="E322" s="9">
        <v>56</v>
      </c>
      <c r="F322" s="9">
        <v>83</v>
      </c>
      <c r="G322" s="9">
        <v>51</v>
      </c>
      <c r="H322" s="10">
        <v>0</v>
      </c>
      <c r="I322" s="269"/>
    </row>
    <row r="323" spans="1:9" ht="15">
      <c r="A323" s="1" t="s">
        <v>1601</v>
      </c>
      <c r="B323" s="89" t="s">
        <v>1602</v>
      </c>
      <c r="C323" s="9">
        <v>9</v>
      </c>
      <c r="D323" s="9">
        <v>126</v>
      </c>
      <c r="E323" s="9">
        <v>95</v>
      </c>
      <c r="F323" s="9">
        <v>168</v>
      </c>
      <c r="G323" s="9">
        <v>125</v>
      </c>
      <c r="H323" s="10">
        <v>0</v>
      </c>
      <c r="I323" s="269"/>
    </row>
    <row r="324" spans="1:9" ht="15">
      <c r="A324" s="1" t="s">
        <v>1561</v>
      </c>
      <c r="B324" s="89" t="s">
        <v>1562</v>
      </c>
      <c r="C324" s="9">
        <v>9</v>
      </c>
      <c r="D324" s="9">
        <v>1</v>
      </c>
      <c r="E324" s="9">
        <v>1</v>
      </c>
      <c r="F324" s="9">
        <v>6</v>
      </c>
      <c r="G324" s="9">
        <v>4</v>
      </c>
      <c r="H324" s="10">
        <v>6</v>
      </c>
      <c r="I324" s="269"/>
    </row>
    <row r="325" spans="1:9" ht="30">
      <c r="A325" s="1" t="s">
        <v>1659</v>
      </c>
      <c r="B325" s="89" t="s">
        <v>1660</v>
      </c>
      <c r="C325" s="9">
        <v>9</v>
      </c>
      <c r="D325" s="9">
        <v>4</v>
      </c>
      <c r="E325" s="9">
        <v>3</v>
      </c>
      <c r="F325" s="9">
        <v>7</v>
      </c>
      <c r="G325" s="9">
        <v>7</v>
      </c>
      <c r="H325" s="10">
        <v>1</v>
      </c>
      <c r="I325" s="269"/>
    </row>
    <row r="326" spans="1:9" ht="15">
      <c r="A326" s="1" t="s">
        <v>1711</v>
      </c>
      <c r="B326" s="89" t="s">
        <v>1712</v>
      </c>
      <c r="C326" s="9">
        <v>9</v>
      </c>
      <c r="D326" s="9">
        <v>50</v>
      </c>
      <c r="E326" s="9">
        <v>34</v>
      </c>
      <c r="F326" s="9">
        <v>82</v>
      </c>
      <c r="G326" s="9">
        <v>55</v>
      </c>
      <c r="H326" s="10">
        <v>1</v>
      </c>
      <c r="I326" s="269"/>
    </row>
    <row r="327" spans="1:9" ht="15">
      <c r="A327" s="1" t="s">
        <v>1563</v>
      </c>
      <c r="B327" s="89" t="s">
        <v>1564</v>
      </c>
      <c r="C327" s="9">
        <v>9</v>
      </c>
      <c r="D327" s="9">
        <v>26</v>
      </c>
      <c r="E327" s="9">
        <v>4</v>
      </c>
      <c r="F327" s="9">
        <v>29</v>
      </c>
      <c r="G327" s="9">
        <v>11</v>
      </c>
      <c r="H327" s="10">
        <v>0</v>
      </c>
      <c r="I327" s="269"/>
    </row>
    <row r="328" spans="1:9" ht="15">
      <c r="A328" s="1" t="s">
        <v>1587</v>
      </c>
      <c r="B328" s="89" t="s">
        <v>1588</v>
      </c>
      <c r="C328" s="9">
        <v>8</v>
      </c>
      <c r="D328" s="9">
        <v>12</v>
      </c>
      <c r="E328" s="9">
        <v>10</v>
      </c>
      <c r="F328" s="9">
        <v>33</v>
      </c>
      <c r="G328" s="9">
        <v>17</v>
      </c>
      <c r="H328" s="10">
        <v>1</v>
      </c>
      <c r="I328" s="269"/>
    </row>
    <row r="329" spans="1:9" ht="15">
      <c r="A329" s="1" t="s">
        <v>1607</v>
      </c>
      <c r="B329" s="89" t="s">
        <v>1608</v>
      </c>
      <c r="C329" s="9">
        <v>8</v>
      </c>
      <c r="D329" s="9">
        <v>5</v>
      </c>
      <c r="E329" s="9">
        <v>4</v>
      </c>
      <c r="F329" s="9">
        <v>3</v>
      </c>
      <c r="G329" s="9">
        <v>2</v>
      </c>
      <c r="H329" s="10">
        <v>1</v>
      </c>
      <c r="I329" s="269"/>
    </row>
    <row r="330" spans="1:9" ht="15">
      <c r="A330" s="1" t="s">
        <v>1591</v>
      </c>
      <c r="B330" s="89" t="s">
        <v>1592</v>
      </c>
      <c r="C330" s="9">
        <v>8</v>
      </c>
      <c r="D330" s="9">
        <v>24</v>
      </c>
      <c r="E330" s="9">
        <v>3</v>
      </c>
      <c r="F330" s="9">
        <v>25</v>
      </c>
      <c r="G330" s="9">
        <v>3</v>
      </c>
      <c r="H330" s="10">
        <v>0</v>
      </c>
      <c r="I330" s="269"/>
    </row>
    <row r="331" spans="1:9" ht="15">
      <c r="A331" s="1" t="s">
        <v>1639</v>
      </c>
      <c r="B331" s="89" t="s">
        <v>1640</v>
      </c>
      <c r="C331" s="9">
        <v>8</v>
      </c>
      <c r="D331" s="9">
        <v>5</v>
      </c>
      <c r="E331" s="9">
        <v>3</v>
      </c>
      <c r="F331" s="9">
        <v>12</v>
      </c>
      <c r="G331" s="9">
        <v>5</v>
      </c>
      <c r="H331" s="10">
        <v>0</v>
      </c>
      <c r="I331" s="269"/>
    </row>
    <row r="332" spans="1:9" ht="15">
      <c r="A332" s="1" t="s">
        <v>1673</v>
      </c>
      <c r="B332" s="89" t="s">
        <v>1674</v>
      </c>
      <c r="C332" s="9">
        <v>8</v>
      </c>
      <c r="D332" s="9">
        <v>13</v>
      </c>
      <c r="E332" s="9">
        <v>5</v>
      </c>
      <c r="F332" s="9">
        <v>40</v>
      </c>
      <c r="G332" s="9">
        <v>24</v>
      </c>
      <c r="H332" s="10">
        <v>0</v>
      </c>
      <c r="I332" s="269"/>
    </row>
    <row r="333" spans="1:9" ht="15">
      <c r="A333" s="1" t="s">
        <v>1701</v>
      </c>
      <c r="B333" s="89" t="s">
        <v>1702</v>
      </c>
      <c r="C333" s="9">
        <v>8</v>
      </c>
      <c r="D333" s="9">
        <v>1</v>
      </c>
      <c r="E333" s="9">
        <v>0</v>
      </c>
      <c r="F333" s="9">
        <v>6</v>
      </c>
      <c r="G333" s="9">
        <v>2</v>
      </c>
      <c r="H333" s="10">
        <v>2</v>
      </c>
      <c r="I333" s="269"/>
    </row>
    <row r="334" spans="1:9" ht="15">
      <c r="A334" s="1" t="s">
        <v>1724</v>
      </c>
      <c r="B334" s="89" t="s">
        <v>1725</v>
      </c>
      <c r="C334" s="9">
        <v>7</v>
      </c>
      <c r="D334" s="9">
        <v>2</v>
      </c>
      <c r="E334" s="9">
        <v>2</v>
      </c>
      <c r="F334" s="9">
        <v>5</v>
      </c>
      <c r="G334" s="9">
        <v>5</v>
      </c>
      <c r="H334" s="10">
        <v>1</v>
      </c>
      <c r="I334" s="269"/>
    </row>
    <row r="335" spans="1:9" ht="30">
      <c r="A335" s="1" t="s">
        <v>1665</v>
      </c>
      <c r="B335" s="89" t="s">
        <v>1666</v>
      </c>
      <c r="C335" s="9">
        <v>7</v>
      </c>
      <c r="D335" s="9">
        <v>40</v>
      </c>
      <c r="E335" s="9">
        <v>25</v>
      </c>
      <c r="F335" s="9">
        <v>42</v>
      </c>
      <c r="G335" s="9">
        <v>27</v>
      </c>
      <c r="H335" s="10">
        <v>0</v>
      </c>
      <c r="I335" s="269"/>
    </row>
    <row r="336" spans="1:9" ht="15">
      <c r="A336" s="1" t="s">
        <v>1667</v>
      </c>
      <c r="B336" s="89" t="s">
        <v>1668</v>
      </c>
      <c r="C336" s="9">
        <v>7</v>
      </c>
      <c r="D336" s="9">
        <v>16</v>
      </c>
      <c r="E336" s="9">
        <v>14</v>
      </c>
      <c r="F336" s="9">
        <v>15</v>
      </c>
      <c r="G336" s="9">
        <v>15</v>
      </c>
      <c r="H336" s="10">
        <v>0</v>
      </c>
      <c r="I336" s="269"/>
    </row>
    <row r="337" spans="1:9" ht="15">
      <c r="A337" s="1" t="s">
        <v>1865</v>
      </c>
      <c r="B337" s="89" t="s">
        <v>1866</v>
      </c>
      <c r="C337" s="9">
        <v>7</v>
      </c>
      <c r="D337" s="9">
        <v>1</v>
      </c>
      <c r="E337" s="9">
        <v>0</v>
      </c>
      <c r="F337" s="9">
        <v>4</v>
      </c>
      <c r="G337" s="9">
        <v>3</v>
      </c>
      <c r="H337" s="10">
        <v>0</v>
      </c>
      <c r="I337" s="269"/>
    </row>
    <row r="338" spans="1:9" ht="15">
      <c r="A338" s="1" t="s">
        <v>1687</v>
      </c>
      <c r="B338" s="89" t="s">
        <v>1688</v>
      </c>
      <c r="C338" s="9">
        <v>7</v>
      </c>
      <c r="D338" s="9">
        <v>8</v>
      </c>
      <c r="E338" s="9">
        <v>0</v>
      </c>
      <c r="F338" s="9">
        <v>18</v>
      </c>
      <c r="G338" s="9">
        <v>0</v>
      </c>
      <c r="H338" s="10">
        <v>0</v>
      </c>
      <c r="I338" s="269"/>
    </row>
    <row r="339" spans="1:9" ht="15">
      <c r="A339" s="1" t="s">
        <v>1651</v>
      </c>
      <c r="B339" s="89" t="s">
        <v>1652</v>
      </c>
      <c r="C339" s="9">
        <v>7</v>
      </c>
      <c r="D339" s="9">
        <v>27</v>
      </c>
      <c r="E339" s="9">
        <v>9</v>
      </c>
      <c r="F339" s="9">
        <v>61</v>
      </c>
      <c r="G339" s="9">
        <v>23</v>
      </c>
      <c r="H339" s="10">
        <v>0</v>
      </c>
      <c r="I339" s="269"/>
    </row>
    <row r="340" spans="1:9" ht="15">
      <c r="A340" s="1" t="s">
        <v>1782</v>
      </c>
      <c r="B340" s="89" t="s">
        <v>1783</v>
      </c>
      <c r="C340" s="9">
        <v>7</v>
      </c>
      <c r="D340" s="9">
        <v>4</v>
      </c>
      <c r="E340" s="9">
        <v>1</v>
      </c>
      <c r="F340" s="9">
        <v>8</v>
      </c>
      <c r="G340" s="9">
        <v>5</v>
      </c>
      <c r="H340" s="10">
        <v>0</v>
      </c>
      <c r="I340" s="269"/>
    </row>
    <row r="341" spans="1:9" ht="15">
      <c r="A341" s="1" t="s">
        <v>1581</v>
      </c>
      <c r="B341" s="89" t="s">
        <v>1582</v>
      </c>
      <c r="C341" s="9">
        <v>7</v>
      </c>
      <c r="D341" s="9">
        <v>7</v>
      </c>
      <c r="E341" s="9">
        <v>6</v>
      </c>
      <c r="F341" s="9">
        <v>16</v>
      </c>
      <c r="G341" s="9">
        <v>13</v>
      </c>
      <c r="H341" s="10">
        <v>0</v>
      </c>
      <c r="I341" s="269"/>
    </row>
    <row r="342" spans="1:9" ht="15">
      <c r="A342" s="1" t="s">
        <v>1825</v>
      </c>
      <c r="B342" s="89" t="s">
        <v>1826</v>
      </c>
      <c r="C342" s="9">
        <v>6</v>
      </c>
      <c r="D342" s="9">
        <v>2</v>
      </c>
      <c r="E342" s="9">
        <v>1</v>
      </c>
      <c r="F342" s="9">
        <v>3</v>
      </c>
      <c r="G342" s="9">
        <v>0</v>
      </c>
      <c r="H342" s="10">
        <v>4</v>
      </c>
      <c r="I342" s="269"/>
    </row>
    <row r="343" spans="1:9" ht="15">
      <c r="A343" s="1" t="s">
        <v>1611</v>
      </c>
      <c r="B343" s="89" t="s">
        <v>1612</v>
      </c>
      <c r="C343" s="9">
        <v>6</v>
      </c>
      <c r="D343" s="9">
        <v>15</v>
      </c>
      <c r="E343" s="9">
        <v>10</v>
      </c>
      <c r="F343" s="9">
        <v>19</v>
      </c>
      <c r="G343" s="9">
        <v>16</v>
      </c>
      <c r="H343" s="10">
        <v>0</v>
      </c>
      <c r="I343" s="269"/>
    </row>
    <row r="344" spans="1:9" ht="15">
      <c r="A344" s="1" t="s">
        <v>1719</v>
      </c>
      <c r="B344" s="89" t="s">
        <v>1720</v>
      </c>
      <c r="C344" s="9">
        <v>6</v>
      </c>
      <c r="D344" s="9">
        <v>18</v>
      </c>
      <c r="E344" s="9">
        <v>14</v>
      </c>
      <c r="F344" s="9">
        <v>35</v>
      </c>
      <c r="G344" s="9">
        <v>26</v>
      </c>
      <c r="H344" s="10">
        <v>1</v>
      </c>
      <c r="I344" s="269"/>
    </row>
    <row r="345" spans="1:9" ht="30">
      <c r="A345" s="1" t="s">
        <v>1643</v>
      </c>
      <c r="B345" s="89" t="s">
        <v>1721</v>
      </c>
      <c r="C345" s="9">
        <v>6</v>
      </c>
      <c r="D345" s="9">
        <v>2</v>
      </c>
      <c r="E345" s="9">
        <v>0</v>
      </c>
      <c r="F345" s="9">
        <v>7</v>
      </c>
      <c r="G345" s="9">
        <v>0</v>
      </c>
      <c r="H345" s="10">
        <v>0</v>
      </c>
      <c r="I345" s="269"/>
    </row>
    <row r="346" spans="1:9" ht="30">
      <c r="A346" s="1" t="s">
        <v>1655</v>
      </c>
      <c r="B346" s="89" t="s">
        <v>1656</v>
      </c>
      <c r="C346" s="9">
        <v>5</v>
      </c>
      <c r="D346" s="9">
        <v>21</v>
      </c>
      <c r="E346" s="9">
        <v>13</v>
      </c>
      <c r="F346" s="9">
        <v>29</v>
      </c>
      <c r="G346" s="9">
        <v>14</v>
      </c>
      <c r="H346" s="10">
        <v>0</v>
      </c>
      <c r="I346" s="269"/>
    </row>
    <row r="347" spans="1:9" ht="15">
      <c r="A347" s="1" t="s">
        <v>1728</v>
      </c>
      <c r="B347" s="89" t="s">
        <v>1729</v>
      </c>
      <c r="C347" s="9">
        <v>5</v>
      </c>
      <c r="D347" s="9">
        <v>10</v>
      </c>
      <c r="E347" s="9">
        <v>3</v>
      </c>
      <c r="F347" s="9">
        <v>15</v>
      </c>
      <c r="G347" s="9">
        <v>6</v>
      </c>
      <c r="H347" s="10">
        <v>1</v>
      </c>
      <c r="I347" s="269"/>
    </row>
    <row r="348" spans="1:9" ht="15">
      <c r="A348" s="1" t="s">
        <v>1627</v>
      </c>
      <c r="B348" s="89" t="s">
        <v>1628</v>
      </c>
      <c r="C348" s="9">
        <v>5</v>
      </c>
      <c r="D348" s="9">
        <v>123</v>
      </c>
      <c r="E348" s="9">
        <v>95</v>
      </c>
      <c r="F348" s="9">
        <v>125</v>
      </c>
      <c r="G348" s="9">
        <v>99</v>
      </c>
      <c r="H348" s="10">
        <v>0</v>
      </c>
      <c r="I348" s="269"/>
    </row>
    <row r="349" spans="1:9" ht="15">
      <c r="A349" s="1" t="s">
        <v>1760</v>
      </c>
      <c r="B349" s="89" t="s">
        <v>1761</v>
      </c>
      <c r="C349" s="9">
        <v>5</v>
      </c>
      <c r="D349" s="9">
        <v>2</v>
      </c>
      <c r="E349" s="9">
        <v>1</v>
      </c>
      <c r="F349" s="9">
        <v>2</v>
      </c>
      <c r="G349" s="9">
        <v>2</v>
      </c>
      <c r="H349" s="10">
        <v>0</v>
      </c>
      <c r="I349" s="269"/>
    </row>
    <row r="350" spans="1:9" ht="15">
      <c r="A350" s="1" t="s">
        <v>1545</v>
      </c>
      <c r="B350" s="89" t="s">
        <v>1546</v>
      </c>
      <c r="C350" s="9">
        <v>5</v>
      </c>
      <c r="D350" s="9">
        <v>18</v>
      </c>
      <c r="E350" s="9">
        <v>8</v>
      </c>
      <c r="F350" s="9">
        <v>36</v>
      </c>
      <c r="G350" s="9">
        <v>16</v>
      </c>
      <c r="H350" s="10">
        <v>0</v>
      </c>
      <c r="I350" s="269"/>
    </row>
    <row r="351" spans="1:9" ht="15">
      <c r="A351" s="1" t="s">
        <v>1768</v>
      </c>
      <c r="B351" s="89" t="s">
        <v>1769</v>
      </c>
      <c r="C351" s="9">
        <v>5</v>
      </c>
      <c r="D351" s="9">
        <v>49</v>
      </c>
      <c r="E351" s="9">
        <v>9</v>
      </c>
      <c r="F351" s="9">
        <v>88</v>
      </c>
      <c r="G351" s="9">
        <v>23</v>
      </c>
      <c r="H351" s="10">
        <v>3</v>
      </c>
      <c r="I351" s="269"/>
    </row>
    <row r="352" spans="1:9" ht="15">
      <c r="A352" s="1" t="s">
        <v>1697</v>
      </c>
      <c r="B352" s="89" t="s">
        <v>1698</v>
      </c>
      <c r="C352" s="9">
        <v>5</v>
      </c>
      <c r="D352" s="9">
        <v>12</v>
      </c>
      <c r="E352" s="9">
        <v>7</v>
      </c>
      <c r="F352" s="9">
        <v>22</v>
      </c>
      <c r="G352" s="9">
        <v>13</v>
      </c>
      <c r="H352" s="10">
        <v>0</v>
      </c>
      <c r="I352" s="269"/>
    </row>
    <row r="353" spans="1:9" ht="15">
      <c r="A353" s="1" t="s">
        <v>1738</v>
      </c>
      <c r="B353" s="89" t="s">
        <v>1739</v>
      </c>
      <c r="C353" s="9">
        <v>5</v>
      </c>
      <c r="D353" s="9">
        <v>21</v>
      </c>
      <c r="E353" s="9">
        <v>10</v>
      </c>
      <c r="F353" s="9">
        <v>27</v>
      </c>
      <c r="G353" s="9">
        <v>17</v>
      </c>
      <c r="H353" s="10">
        <v>0</v>
      </c>
      <c r="I353" s="269"/>
    </row>
    <row r="354" spans="1:9" ht="15">
      <c r="A354" s="1" t="s">
        <v>1427</v>
      </c>
      <c r="B354" s="89" t="s">
        <v>1428</v>
      </c>
      <c r="C354" s="9">
        <v>5</v>
      </c>
      <c r="D354" s="9">
        <v>51</v>
      </c>
      <c r="E354" s="9">
        <v>46</v>
      </c>
      <c r="F354" s="9">
        <v>132</v>
      </c>
      <c r="G354" s="9">
        <v>122</v>
      </c>
      <c r="H354" s="10">
        <v>0</v>
      </c>
      <c r="I354" s="269"/>
    </row>
    <row r="355" spans="1:9" ht="15">
      <c r="A355" s="1" t="s">
        <v>1740</v>
      </c>
      <c r="B355" s="89" t="s">
        <v>1741</v>
      </c>
      <c r="C355" s="9">
        <v>5</v>
      </c>
      <c r="D355" s="9">
        <v>70</v>
      </c>
      <c r="E355" s="9">
        <v>36</v>
      </c>
      <c r="F355" s="9">
        <v>148</v>
      </c>
      <c r="G355" s="9">
        <v>70</v>
      </c>
      <c r="H355" s="10">
        <v>0</v>
      </c>
      <c r="I355" s="269"/>
    </row>
    <row r="356" spans="1:9" ht="30">
      <c r="A356" s="1" t="s">
        <v>1643</v>
      </c>
      <c r="B356" s="89" t="s">
        <v>1644</v>
      </c>
      <c r="C356" s="9">
        <v>5</v>
      </c>
      <c r="D356" s="9">
        <v>15</v>
      </c>
      <c r="E356" s="9">
        <v>0</v>
      </c>
      <c r="F356" s="9">
        <v>12</v>
      </c>
      <c r="G356" s="9">
        <v>1</v>
      </c>
      <c r="H356" s="10">
        <v>3</v>
      </c>
      <c r="I356" s="269"/>
    </row>
    <row r="357" spans="1:9" ht="15">
      <c r="A357" s="1" t="s">
        <v>1750</v>
      </c>
      <c r="B357" s="89" t="s">
        <v>1751</v>
      </c>
      <c r="C357" s="9">
        <v>4</v>
      </c>
      <c r="D357" s="9">
        <v>9</v>
      </c>
      <c r="E357" s="9">
        <v>4</v>
      </c>
      <c r="F357" s="9">
        <v>6</v>
      </c>
      <c r="G357" s="9">
        <v>1</v>
      </c>
      <c r="H357" s="10">
        <v>1</v>
      </c>
      <c r="I357" s="269"/>
    </row>
    <row r="358" spans="1:9" ht="15">
      <c r="A358" s="1" t="s">
        <v>1730</v>
      </c>
      <c r="B358" s="89" t="s">
        <v>1731</v>
      </c>
      <c r="C358" s="9">
        <v>4</v>
      </c>
      <c r="D358" s="9">
        <v>6</v>
      </c>
      <c r="E358" s="9">
        <v>2</v>
      </c>
      <c r="F358" s="9">
        <v>14</v>
      </c>
      <c r="G358" s="9">
        <v>9</v>
      </c>
      <c r="H358" s="10">
        <v>0</v>
      </c>
      <c r="I358" s="269"/>
    </row>
    <row r="359" spans="1:9" ht="15">
      <c r="A359" s="1" t="s">
        <v>1833</v>
      </c>
      <c r="B359" s="89" t="s">
        <v>1834</v>
      </c>
      <c r="C359" s="9">
        <v>4</v>
      </c>
      <c r="D359" s="9">
        <v>0</v>
      </c>
      <c r="E359" s="9">
        <v>0</v>
      </c>
      <c r="F359" s="9">
        <v>5</v>
      </c>
      <c r="G359" s="9">
        <v>3</v>
      </c>
      <c r="H359" s="10">
        <v>0</v>
      </c>
      <c r="I359" s="269"/>
    </row>
    <row r="360" spans="1:9" ht="15">
      <c r="A360" s="1" t="s">
        <v>1796</v>
      </c>
      <c r="B360" s="89" t="s">
        <v>1797</v>
      </c>
      <c r="C360" s="9">
        <v>4</v>
      </c>
      <c r="D360" s="9">
        <v>3</v>
      </c>
      <c r="E360" s="9">
        <v>2</v>
      </c>
      <c r="F360" s="9">
        <v>4</v>
      </c>
      <c r="G360" s="9">
        <v>4</v>
      </c>
      <c r="H360" s="10">
        <v>0</v>
      </c>
      <c r="I360" s="269"/>
    </row>
    <row r="361" spans="1:9" ht="15">
      <c r="A361" s="1" t="s">
        <v>1717</v>
      </c>
      <c r="B361" s="89" t="s">
        <v>1718</v>
      </c>
      <c r="C361" s="9">
        <v>4</v>
      </c>
      <c r="D361" s="9">
        <v>12</v>
      </c>
      <c r="E361" s="9">
        <v>1</v>
      </c>
      <c r="F361" s="9">
        <v>8</v>
      </c>
      <c r="G361" s="9">
        <v>0</v>
      </c>
      <c r="H361" s="10">
        <v>0</v>
      </c>
      <c r="I361" s="269"/>
    </row>
    <row r="362" spans="1:9" ht="15">
      <c r="A362" s="1" t="s">
        <v>1778</v>
      </c>
      <c r="B362" s="89" t="s">
        <v>1779</v>
      </c>
      <c r="C362" s="9">
        <v>4</v>
      </c>
      <c r="D362" s="9">
        <v>11</v>
      </c>
      <c r="E362" s="9">
        <v>10</v>
      </c>
      <c r="F362" s="9">
        <v>19</v>
      </c>
      <c r="G362" s="9">
        <v>18</v>
      </c>
      <c r="H362" s="10">
        <v>0</v>
      </c>
      <c r="I362" s="269"/>
    </row>
    <row r="363" spans="1:9" ht="15">
      <c r="A363" s="1" t="s">
        <v>1869</v>
      </c>
      <c r="B363" s="89" t="s">
        <v>1870</v>
      </c>
      <c r="C363" s="9">
        <v>4</v>
      </c>
      <c r="D363" s="9">
        <v>4</v>
      </c>
      <c r="E363" s="9">
        <v>2</v>
      </c>
      <c r="F363" s="9">
        <v>14</v>
      </c>
      <c r="G363" s="9">
        <v>8</v>
      </c>
      <c r="H363" s="10">
        <v>0</v>
      </c>
      <c r="I363" s="269"/>
    </row>
    <row r="364" spans="1:9" ht="15">
      <c r="A364" s="1" t="s">
        <v>1579</v>
      </c>
      <c r="B364" s="89" t="s">
        <v>1580</v>
      </c>
      <c r="C364" s="9">
        <v>4</v>
      </c>
      <c r="D364" s="9">
        <v>7</v>
      </c>
      <c r="E364" s="9">
        <v>0</v>
      </c>
      <c r="F364" s="9">
        <v>17</v>
      </c>
      <c r="G364" s="9">
        <v>0</v>
      </c>
      <c r="H364" s="10">
        <v>0</v>
      </c>
      <c r="I364" s="269"/>
    </row>
    <row r="365" spans="1:9" ht="15">
      <c r="A365" s="1" t="s">
        <v>1879</v>
      </c>
      <c r="B365" s="89" t="s">
        <v>1880</v>
      </c>
      <c r="C365" s="9">
        <v>4</v>
      </c>
      <c r="D365" s="9">
        <v>1</v>
      </c>
      <c r="E365" s="9">
        <v>0</v>
      </c>
      <c r="F365" s="9">
        <v>1</v>
      </c>
      <c r="G365" s="9">
        <v>0</v>
      </c>
      <c r="H365" s="10">
        <v>0</v>
      </c>
      <c r="I365" s="269"/>
    </row>
    <row r="366" spans="1:9" ht="30">
      <c r="A366" s="1" t="s">
        <v>1746</v>
      </c>
      <c r="B366" s="89" t="s">
        <v>1747</v>
      </c>
      <c r="C366" s="9">
        <v>4</v>
      </c>
      <c r="D366" s="9">
        <v>2</v>
      </c>
      <c r="E366" s="9">
        <v>1</v>
      </c>
      <c r="F366" s="9">
        <v>3</v>
      </c>
      <c r="G366" s="9">
        <v>0</v>
      </c>
      <c r="H366" s="10">
        <v>0</v>
      </c>
      <c r="I366" s="269"/>
    </row>
    <row r="367" spans="1:9" ht="30">
      <c r="A367" s="1" t="s">
        <v>1784</v>
      </c>
      <c r="B367" s="89" t="s">
        <v>1785</v>
      </c>
      <c r="C367" s="9">
        <v>4</v>
      </c>
      <c r="D367" s="9">
        <v>12</v>
      </c>
      <c r="E367" s="9">
        <v>7</v>
      </c>
      <c r="F367" s="9">
        <v>19</v>
      </c>
      <c r="G367" s="9">
        <v>10</v>
      </c>
      <c r="H367" s="10">
        <v>0</v>
      </c>
      <c r="I367" s="269"/>
    </row>
    <row r="368" spans="1:9" ht="15">
      <c r="A368" s="1" t="s">
        <v>1786</v>
      </c>
      <c r="B368" s="89" t="s">
        <v>1787</v>
      </c>
      <c r="C368" s="9">
        <v>4</v>
      </c>
      <c r="D368" s="9">
        <v>135</v>
      </c>
      <c r="E368" s="9">
        <v>5</v>
      </c>
      <c r="F368" s="9">
        <v>237</v>
      </c>
      <c r="G368" s="9">
        <v>2</v>
      </c>
      <c r="H368" s="10">
        <v>1</v>
      </c>
      <c r="I368" s="269"/>
    </row>
    <row r="369" spans="1:9" ht="15">
      <c r="A369" s="1" t="s">
        <v>1459</v>
      </c>
      <c r="B369" s="89" t="s">
        <v>1460</v>
      </c>
      <c r="C369" s="9">
        <v>4</v>
      </c>
      <c r="D369" s="9">
        <v>0</v>
      </c>
      <c r="E369" s="9">
        <v>0</v>
      </c>
      <c r="F369" s="9">
        <v>0</v>
      </c>
      <c r="G369" s="9">
        <v>0</v>
      </c>
      <c r="H369" s="10">
        <v>0</v>
      </c>
      <c r="I369" s="269"/>
    </row>
    <row r="370" spans="1:9" ht="15">
      <c r="A370" s="1" t="s">
        <v>1823</v>
      </c>
      <c r="B370" s="89" t="s">
        <v>1824</v>
      </c>
      <c r="C370" s="9">
        <v>3</v>
      </c>
      <c r="D370" s="9">
        <v>21</v>
      </c>
      <c r="E370" s="9">
        <v>13</v>
      </c>
      <c r="F370" s="9">
        <v>31</v>
      </c>
      <c r="G370" s="9">
        <v>19</v>
      </c>
      <c r="H370" s="10">
        <v>0</v>
      </c>
      <c r="I370" s="269"/>
    </row>
    <row r="371" spans="1:9" ht="15">
      <c r="A371" s="1" t="s">
        <v>1726</v>
      </c>
      <c r="B371" s="89" t="s">
        <v>1727</v>
      </c>
      <c r="C371" s="9">
        <v>3</v>
      </c>
      <c r="D371" s="9">
        <v>1</v>
      </c>
      <c r="E371" s="9">
        <v>1</v>
      </c>
      <c r="F371" s="9">
        <v>1</v>
      </c>
      <c r="G371" s="9">
        <v>1</v>
      </c>
      <c r="H371" s="10">
        <v>0</v>
      </c>
      <c r="I371" s="269"/>
    </row>
    <row r="372" spans="1:9" ht="30">
      <c r="A372" s="1" t="s">
        <v>1677</v>
      </c>
      <c r="B372" s="89" t="s">
        <v>1678</v>
      </c>
      <c r="C372" s="9">
        <v>3</v>
      </c>
      <c r="D372" s="9">
        <v>31</v>
      </c>
      <c r="E372" s="9">
        <v>10</v>
      </c>
      <c r="F372" s="9">
        <v>64</v>
      </c>
      <c r="G372" s="9">
        <v>29</v>
      </c>
      <c r="H372" s="10">
        <v>0</v>
      </c>
      <c r="I372" s="269"/>
    </row>
    <row r="373" spans="1:9" ht="15">
      <c r="A373" s="1" t="s">
        <v>1827</v>
      </c>
      <c r="B373" s="89" t="s">
        <v>1828</v>
      </c>
      <c r="C373" s="9">
        <v>3</v>
      </c>
      <c r="D373" s="9">
        <v>0</v>
      </c>
      <c r="E373" s="9">
        <v>0</v>
      </c>
      <c r="F373" s="9">
        <v>2</v>
      </c>
      <c r="G373" s="9">
        <v>0</v>
      </c>
      <c r="H373" s="10">
        <v>0</v>
      </c>
      <c r="I373" s="269"/>
    </row>
    <row r="374" spans="1:9" ht="30">
      <c r="A374" s="1" t="s">
        <v>1794</v>
      </c>
      <c r="B374" s="89" t="s">
        <v>1795</v>
      </c>
      <c r="C374" s="9">
        <v>3</v>
      </c>
      <c r="D374" s="9">
        <v>7</v>
      </c>
      <c r="E374" s="9">
        <v>6</v>
      </c>
      <c r="F374" s="9">
        <v>9</v>
      </c>
      <c r="G374" s="9">
        <v>7</v>
      </c>
      <c r="H374" s="10">
        <v>0</v>
      </c>
      <c r="I374" s="269"/>
    </row>
    <row r="375" spans="1:9" ht="15">
      <c r="A375" s="1" t="s">
        <v>1770</v>
      </c>
      <c r="B375" s="89" t="s">
        <v>1771</v>
      </c>
      <c r="C375" s="9">
        <v>3</v>
      </c>
      <c r="D375" s="9">
        <v>16</v>
      </c>
      <c r="E375" s="9">
        <v>16</v>
      </c>
      <c r="F375" s="9">
        <v>33</v>
      </c>
      <c r="G375" s="9">
        <v>32</v>
      </c>
      <c r="H375" s="10">
        <v>0</v>
      </c>
      <c r="I375" s="269"/>
    </row>
    <row r="376" spans="1:9" ht="15">
      <c r="A376" s="1" t="s">
        <v>1732</v>
      </c>
      <c r="B376" s="89" t="s">
        <v>1733</v>
      </c>
      <c r="C376" s="9">
        <v>3</v>
      </c>
      <c r="D376" s="9">
        <v>0</v>
      </c>
      <c r="E376" s="9">
        <v>0</v>
      </c>
      <c r="F376" s="9">
        <v>3</v>
      </c>
      <c r="G376" s="9">
        <v>3</v>
      </c>
      <c r="H376" s="10">
        <v>1</v>
      </c>
      <c r="I376" s="269"/>
    </row>
    <row r="377" spans="1:9" ht="15">
      <c r="A377" s="1" t="s">
        <v>1877</v>
      </c>
      <c r="B377" s="89" t="s">
        <v>1878</v>
      </c>
      <c r="C377" s="9">
        <v>3</v>
      </c>
      <c r="D377" s="9">
        <v>2</v>
      </c>
      <c r="E377" s="9">
        <v>0</v>
      </c>
      <c r="F377" s="9">
        <v>4</v>
      </c>
      <c r="G377" s="9">
        <v>0</v>
      </c>
      <c r="H377" s="10">
        <v>0</v>
      </c>
      <c r="I377" s="269"/>
    </row>
    <row r="378" spans="1:9" ht="15">
      <c r="A378" s="1" t="s">
        <v>1569</v>
      </c>
      <c r="B378" s="89" t="s">
        <v>1570</v>
      </c>
      <c r="C378" s="9">
        <v>3</v>
      </c>
      <c r="D378" s="9">
        <v>14</v>
      </c>
      <c r="E378" s="9">
        <v>1</v>
      </c>
      <c r="F378" s="9">
        <v>19</v>
      </c>
      <c r="G378" s="9">
        <v>0</v>
      </c>
      <c r="H378" s="10">
        <v>0</v>
      </c>
      <c r="I378" s="269"/>
    </row>
    <row r="379" spans="1:9" ht="15">
      <c r="A379" s="1" t="s">
        <v>1887</v>
      </c>
      <c r="B379" s="89" t="s">
        <v>1888</v>
      </c>
      <c r="C379" s="9">
        <v>3</v>
      </c>
      <c r="D379" s="9">
        <v>5</v>
      </c>
      <c r="E379" s="9">
        <v>4</v>
      </c>
      <c r="F379" s="9">
        <v>12</v>
      </c>
      <c r="G379" s="9">
        <v>8</v>
      </c>
      <c r="H379" s="10">
        <v>0</v>
      </c>
      <c r="I379" s="269"/>
    </row>
    <row r="380" spans="1:9" ht="30">
      <c r="A380" s="1" t="s">
        <v>1748</v>
      </c>
      <c r="B380" s="89" t="s">
        <v>1749</v>
      </c>
      <c r="C380" s="9">
        <v>3</v>
      </c>
      <c r="D380" s="9">
        <v>2</v>
      </c>
      <c r="E380" s="9">
        <v>1</v>
      </c>
      <c r="F380" s="9">
        <v>9</v>
      </c>
      <c r="G380" s="9">
        <v>5</v>
      </c>
      <c r="H380" s="10">
        <v>0</v>
      </c>
      <c r="I380" s="269"/>
    </row>
    <row r="381" spans="1:9" ht="15">
      <c r="A381" s="1" t="s">
        <v>1675</v>
      </c>
      <c r="B381" s="89" t="s">
        <v>1676</v>
      </c>
      <c r="C381" s="9">
        <v>3</v>
      </c>
      <c r="D381" s="9">
        <v>6</v>
      </c>
      <c r="E381" s="9">
        <v>3</v>
      </c>
      <c r="F381" s="9">
        <v>15</v>
      </c>
      <c r="G381" s="9">
        <v>7</v>
      </c>
      <c r="H381" s="10">
        <v>0</v>
      </c>
      <c r="I381" s="269"/>
    </row>
    <row r="382" spans="1:9" ht="15">
      <c r="A382" s="1" t="s">
        <v>1707</v>
      </c>
      <c r="B382" s="89" t="s">
        <v>1708</v>
      </c>
      <c r="C382" s="9">
        <v>2</v>
      </c>
      <c r="D382" s="9">
        <v>2</v>
      </c>
      <c r="E382" s="9">
        <v>2</v>
      </c>
      <c r="F382" s="9">
        <v>11</v>
      </c>
      <c r="G382" s="9">
        <v>6</v>
      </c>
      <c r="H382" s="10">
        <v>0</v>
      </c>
      <c r="I382" s="269"/>
    </row>
    <row r="383" spans="1:9" ht="15">
      <c r="A383" s="1" t="s">
        <v>1792</v>
      </c>
      <c r="B383" s="89" t="s">
        <v>1793</v>
      </c>
      <c r="C383" s="9">
        <v>2</v>
      </c>
      <c r="D383" s="9">
        <v>69</v>
      </c>
      <c r="E383" s="9">
        <v>41</v>
      </c>
      <c r="F383" s="9">
        <v>66</v>
      </c>
      <c r="G383" s="9">
        <v>36</v>
      </c>
      <c r="H383" s="10">
        <v>0</v>
      </c>
      <c r="I383" s="269"/>
    </row>
    <row r="384" spans="1:9" ht="15">
      <c r="A384" s="1" t="s">
        <v>1756</v>
      </c>
      <c r="B384" s="89" t="s">
        <v>1757</v>
      </c>
      <c r="C384" s="9">
        <v>2</v>
      </c>
      <c r="D384" s="9">
        <v>52</v>
      </c>
      <c r="E384" s="9">
        <v>43</v>
      </c>
      <c r="F384" s="9">
        <v>52</v>
      </c>
      <c r="G384" s="9">
        <v>45</v>
      </c>
      <c r="H384" s="10">
        <v>0</v>
      </c>
      <c r="I384" s="269"/>
    </row>
    <row r="385" spans="1:9" ht="15">
      <c r="A385" s="1" t="s">
        <v>1649</v>
      </c>
      <c r="B385" s="89" t="s">
        <v>1650</v>
      </c>
      <c r="C385" s="9">
        <v>2</v>
      </c>
      <c r="D385" s="9">
        <v>277</v>
      </c>
      <c r="E385" s="9">
        <v>199</v>
      </c>
      <c r="F385" s="9">
        <v>275</v>
      </c>
      <c r="G385" s="9">
        <v>188</v>
      </c>
      <c r="H385" s="10">
        <v>1</v>
      </c>
      <c r="I385" s="269"/>
    </row>
    <row r="386" spans="1:9" ht="15">
      <c r="A386" s="1" t="s">
        <v>1713</v>
      </c>
      <c r="B386" s="89" t="s">
        <v>1714</v>
      </c>
      <c r="C386" s="9">
        <v>2</v>
      </c>
      <c r="D386" s="9">
        <v>52</v>
      </c>
      <c r="E386" s="9">
        <v>26</v>
      </c>
      <c r="F386" s="9">
        <v>37</v>
      </c>
      <c r="G386" s="9">
        <v>14</v>
      </c>
      <c r="H386" s="10">
        <v>0</v>
      </c>
      <c r="I386" s="269"/>
    </row>
    <row r="387" spans="1:9" ht="15">
      <c r="A387" s="1" t="s">
        <v>1851</v>
      </c>
      <c r="B387" s="89" t="s">
        <v>1852</v>
      </c>
      <c r="C387" s="9">
        <v>2</v>
      </c>
      <c r="D387" s="9">
        <v>38</v>
      </c>
      <c r="E387" s="9">
        <v>1</v>
      </c>
      <c r="F387" s="9">
        <v>35</v>
      </c>
      <c r="G387" s="9">
        <v>2</v>
      </c>
      <c r="H387" s="10">
        <v>0</v>
      </c>
      <c r="I387" s="269"/>
    </row>
    <row r="388" spans="1:9" ht="15">
      <c r="A388" s="1" t="s">
        <v>1715</v>
      </c>
      <c r="B388" s="89" t="s">
        <v>1716</v>
      </c>
      <c r="C388" s="9">
        <v>2</v>
      </c>
      <c r="D388" s="9">
        <v>3</v>
      </c>
      <c r="E388" s="9">
        <v>0</v>
      </c>
      <c r="F388" s="9">
        <v>6</v>
      </c>
      <c r="G388" s="9">
        <v>0</v>
      </c>
      <c r="H388" s="10">
        <v>0</v>
      </c>
      <c r="I388" s="269"/>
    </row>
    <row r="389" spans="1:9" ht="30">
      <c r="A389" s="1" t="s">
        <v>1734</v>
      </c>
      <c r="B389" s="89" t="s">
        <v>1735</v>
      </c>
      <c r="C389" s="9">
        <v>2</v>
      </c>
      <c r="D389" s="9">
        <v>6</v>
      </c>
      <c r="E389" s="9">
        <v>6</v>
      </c>
      <c r="F389" s="9">
        <v>10</v>
      </c>
      <c r="G389" s="9">
        <v>6</v>
      </c>
      <c r="H389" s="10">
        <v>0</v>
      </c>
    </row>
    <row r="390" spans="1:9" ht="15">
      <c r="A390" s="1" t="s">
        <v>1736</v>
      </c>
      <c r="B390" s="89" t="s">
        <v>1737</v>
      </c>
      <c r="C390" s="9">
        <v>2</v>
      </c>
      <c r="D390" s="9">
        <v>6</v>
      </c>
      <c r="E390" s="9">
        <v>0</v>
      </c>
      <c r="F390" s="9">
        <v>5</v>
      </c>
      <c r="G390" s="9">
        <v>0</v>
      </c>
      <c r="H390" s="10">
        <v>0</v>
      </c>
    </row>
    <row r="391" spans="1:9" ht="15">
      <c r="A391" s="1" t="s">
        <v>1863</v>
      </c>
      <c r="B391" s="89" t="s">
        <v>1864</v>
      </c>
      <c r="C391" s="9">
        <v>2</v>
      </c>
      <c r="D391" s="9">
        <v>37</v>
      </c>
      <c r="E391" s="9">
        <v>11</v>
      </c>
      <c r="F391" s="9">
        <v>51</v>
      </c>
      <c r="G391" s="9">
        <v>11</v>
      </c>
      <c r="H391" s="10">
        <v>0</v>
      </c>
    </row>
    <row r="392" spans="1:9" ht="15">
      <c r="A392" s="1" t="s">
        <v>1780</v>
      </c>
      <c r="B392" s="89" t="s">
        <v>1781</v>
      </c>
      <c r="C392" s="9">
        <v>2</v>
      </c>
      <c r="D392" s="9">
        <v>0</v>
      </c>
      <c r="E392" s="9">
        <v>0</v>
      </c>
      <c r="F392" s="9">
        <v>1</v>
      </c>
      <c r="G392" s="9">
        <v>1</v>
      </c>
      <c r="H392" s="10">
        <v>0</v>
      </c>
    </row>
    <row r="393" spans="1:9" ht="15">
      <c r="A393" s="1" t="s">
        <v>1942</v>
      </c>
      <c r="B393" s="89" t="s">
        <v>1943</v>
      </c>
      <c r="C393" s="9">
        <v>2</v>
      </c>
      <c r="D393" s="9">
        <v>0</v>
      </c>
      <c r="E393" s="9">
        <v>0</v>
      </c>
      <c r="F393" s="9">
        <v>0</v>
      </c>
      <c r="G393" s="9">
        <v>0</v>
      </c>
      <c r="H393" s="10">
        <v>0</v>
      </c>
    </row>
    <row r="394" spans="1:9" ht="15">
      <c r="A394" s="1" t="s">
        <v>1744</v>
      </c>
      <c r="B394" s="89" t="s">
        <v>1745</v>
      </c>
      <c r="C394" s="9">
        <v>2</v>
      </c>
      <c r="D394" s="9">
        <v>11</v>
      </c>
      <c r="E394" s="9">
        <v>5</v>
      </c>
      <c r="F394" s="9">
        <v>19</v>
      </c>
      <c r="G394" s="9">
        <v>16</v>
      </c>
      <c r="H394" s="10">
        <v>0</v>
      </c>
    </row>
    <row r="395" spans="1:9" ht="30">
      <c r="A395" s="1" t="s">
        <v>1703</v>
      </c>
      <c r="B395" s="89" t="s">
        <v>1704</v>
      </c>
      <c r="C395" s="9">
        <v>2</v>
      </c>
      <c r="D395" s="9">
        <v>37</v>
      </c>
      <c r="E395" s="9">
        <v>0</v>
      </c>
      <c r="F395" s="9">
        <v>109</v>
      </c>
      <c r="G395" s="9">
        <v>0</v>
      </c>
      <c r="H395" s="10">
        <v>0</v>
      </c>
    </row>
    <row r="396" spans="1:9" ht="15">
      <c r="A396" s="1" t="s">
        <v>1829</v>
      </c>
      <c r="B396" s="89" t="s">
        <v>1830</v>
      </c>
      <c r="C396" s="9">
        <v>1</v>
      </c>
      <c r="D396" s="9">
        <v>6</v>
      </c>
      <c r="E396" s="9">
        <v>0</v>
      </c>
      <c r="F396" s="9">
        <v>8</v>
      </c>
      <c r="G396" s="9">
        <v>1</v>
      </c>
      <c r="H396" s="10">
        <v>0</v>
      </c>
    </row>
    <row r="397" spans="1:9" ht="15">
      <c r="A397" s="1" t="s">
        <v>1752</v>
      </c>
      <c r="B397" s="89" t="s">
        <v>1753</v>
      </c>
      <c r="C397" s="9">
        <v>1</v>
      </c>
      <c r="D397" s="9">
        <v>24</v>
      </c>
      <c r="E397" s="9">
        <v>24</v>
      </c>
      <c r="F397" s="9">
        <v>35</v>
      </c>
      <c r="G397" s="9">
        <v>35</v>
      </c>
      <c r="H397" s="10">
        <v>1</v>
      </c>
    </row>
    <row r="398" spans="1:9" ht="15">
      <c r="A398" s="1" t="s">
        <v>1831</v>
      </c>
      <c r="B398" s="89" t="s">
        <v>1832</v>
      </c>
      <c r="C398" s="9">
        <v>1</v>
      </c>
      <c r="D398" s="9">
        <v>1</v>
      </c>
      <c r="E398" s="9">
        <v>1</v>
      </c>
      <c r="F398" s="9">
        <v>1</v>
      </c>
      <c r="G398" s="9">
        <v>1</v>
      </c>
      <c r="H398" s="10">
        <v>1</v>
      </c>
    </row>
    <row r="399" spans="1:9" ht="15">
      <c r="A399" s="1" t="s">
        <v>1754</v>
      </c>
      <c r="B399" s="89" t="s">
        <v>1755</v>
      </c>
      <c r="C399" s="9">
        <v>1</v>
      </c>
      <c r="D399" s="9">
        <v>2</v>
      </c>
      <c r="E399" s="9">
        <v>1</v>
      </c>
      <c r="F399" s="9">
        <v>0</v>
      </c>
      <c r="G399" s="9">
        <v>0</v>
      </c>
      <c r="H399" s="10">
        <v>0</v>
      </c>
    </row>
    <row r="400" spans="1:9" ht="15">
      <c r="A400" s="1" t="s">
        <v>1835</v>
      </c>
      <c r="B400" s="89" t="s">
        <v>1836</v>
      </c>
      <c r="C400" s="9">
        <v>1</v>
      </c>
      <c r="D400" s="9">
        <v>0</v>
      </c>
      <c r="E400" s="9">
        <v>0</v>
      </c>
      <c r="F400" s="9">
        <v>1</v>
      </c>
      <c r="G400" s="9">
        <v>1</v>
      </c>
      <c r="H400" s="10">
        <v>0</v>
      </c>
    </row>
    <row r="401" spans="1:8" ht="15">
      <c r="A401" s="1" t="s">
        <v>1837</v>
      </c>
      <c r="B401" s="89" t="s">
        <v>1838</v>
      </c>
      <c r="C401" s="9">
        <v>1</v>
      </c>
      <c r="D401" s="9">
        <v>5</v>
      </c>
      <c r="E401" s="9">
        <v>3</v>
      </c>
      <c r="F401" s="9">
        <v>1</v>
      </c>
      <c r="G401" s="9">
        <v>1</v>
      </c>
      <c r="H401" s="10">
        <v>0</v>
      </c>
    </row>
    <row r="402" spans="1:8" ht="15">
      <c r="A402" s="1" t="s">
        <v>1845</v>
      </c>
      <c r="B402" s="89" t="s">
        <v>1846</v>
      </c>
      <c r="C402" s="9">
        <v>1</v>
      </c>
      <c r="D402" s="9">
        <v>43</v>
      </c>
      <c r="E402" s="9">
        <v>24</v>
      </c>
      <c r="F402" s="9">
        <v>22</v>
      </c>
      <c r="G402" s="9">
        <v>13</v>
      </c>
      <c r="H402" s="10">
        <v>0</v>
      </c>
    </row>
    <row r="403" spans="1:8" ht="15">
      <c r="A403" s="1" t="s">
        <v>1849</v>
      </c>
      <c r="B403" s="89" t="s">
        <v>1850</v>
      </c>
      <c r="C403" s="9">
        <v>1</v>
      </c>
      <c r="D403" s="9">
        <v>0</v>
      </c>
      <c r="E403" s="9">
        <v>0</v>
      </c>
      <c r="F403" s="9">
        <v>0</v>
      </c>
      <c r="G403" s="9">
        <v>0</v>
      </c>
      <c r="H403" s="10">
        <v>0</v>
      </c>
    </row>
    <row r="404" spans="1:8" ht="15">
      <c r="A404" s="1" t="s">
        <v>1802</v>
      </c>
      <c r="B404" s="89" t="s">
        <v>1803</v>
      </c>
      <c r="C404" s="9">
        <v>1</v>
      </c>
      <c r="D404" s="9">
        <v>12</v>
      </c>
      <c r="E404" s="9">
        <v>3</v>
      </c>
      <c r="F404" s="9">
        <v>19</v>
      </c>
      <c r="G404" s="9">
        <v>4</v>
      </c>
      <c r="H404" s="10">
        <v>0</v>
      </c>
    </row>
    <row r="405" spans="1:8" ht="15">
      <c r="A405" s="1" t="s">
        <v>1804</v>
      </c>
      <c r="B405" s="89" t="s">
        <v>1805</v>
      </c>
      <c r="C405" s="9">
        <v>1</v>
      </c>
      <c r="D405" s="9">
        <v>1</v>
      </c>
      <c r="E405" s="9">
        <v>1</v>
      </c>
      <c r="F405" s="9">
        <v>2</v>
      </c>
      <c r="G405" s="9">
        <v>2</v>
      </c>
      <c r="H405" s="10">
        <v>0</v>
      </c>
    </row>
    <row r="406" spans="1:8" ht="15">
      <c r="A406" s="1" t="s">
        <v>1772</v>
      </c>
      <c r="B406" s="89" t="s">
        <v>1773</v>
      </c>
      <c r="C406" s="9">
        <v>1</v>
      </c>
      <c r="D406" s="9">
        <v>28</v>
      </c>
      <c r="E406" s="9">
        <v>6</v>
      </c>
      <c r="F406" s="9">
        <v>50</v>
      </c>
      <c r="G406" s="9">
        <v>8</v>
      </c>
      <c r="H406" s="10">
        <v>0</v>
      </c>
    </row>
    <row r="407" spans="1:8" ht="15">
      <c r="A407" s="1" t="s">
        <v>1693</v>
      </c>
      <c r="B407" s="89" t="s">
        <v>1694</v>
      </c>
      <c r="C407" s="9">
        <v>1</v>
      </c>
      <c r="D407" s="9">
        <v>12</v>
      </c>
      <c r="E407" s="9">
        <v>0</v>
      </c>
      <c r="F407" s="9">
        <v>21</v>
      </c>
      <c r="G407" s="9">
        <v>0</v>
      </c>
      <c r="H407" s="10">
        <v>0</v>
      </c>
    </row>
    <row r="408" spans="1:8" ht="15">
      <c r="A408" s="1" t="s">
        <v>1812</v>
      </c>
      <c r="B408" s="89" t="s">
        <v>352</v>
      </c>
      <c r="C408" s="9">
        <v>0</v>
      </c>
      <c r="D408" s="9">
        <v>22619</v>
      </c>
      <c r="E408" s="9">
        <v>9621</v>
      </c>
      <c r="F408" s="9">
        <v>28020</v>
      </c>
      <c r="G408" s="9">
        <v>14273</v>
      </c>
      <c r="H408" s="10">
        <v>0</v>
      </c>
    </row>
    <row r="409" spans="1:8" ht="15">
      <c r="A409" s="1" t="s">
        <v>1813</v>
      </c>
      <c r="B409" s="89" t="s">
        <v>1814</v>
      </c>
      <c r="C409" s="9">
        <v>0</v>
      </c>
      <c r="D409" s="9">
        <v>6</v>
      </c>
      <c r="E409" s="9">
        <v>0</v>
      </c>
      <c r="F409" s="9">
        <v>6</v>
      </c>
      <c r="G409" s="9">
        <v>0</v>
      </c>
      <c r="H409" s="10">
        <v>0</v>
      </c>
    </row>
    <row r="410" spans="1:8" ht="15">
      <c r="A410" s="1" t="s">
        <v>1815</v>
      </c>
      <c r="B410" s="89" t="s">
        <v>1816</v>
      </c>
      <c r="C410" s="9">
        <v>0</v>
      </c>
      <c r="D410" s="9">
        <v>77</v>
      </c>
      <c r="E410" s="9">
        <v>1</v>
      </c>
      <c r="F410" s="9">
        <v>109</v>
      </c>
      <c r="G410" s="9">
        <v>2</v>
      </c>
      <c r="H410" s="10">
        <v>0</v>
      </c>
    </row>
    <row r="411" spans="1:8" ht="15">
      <c r="A411" s="1" t="s">
        <v>1817</v>
      </c>
      <c r="B411" s="89" t="s">
        <v>1818</v>
      </c>
      <c r="C411" s="9">
        <v>0</v>
      </c>
      <c r="D411" s="9">
        <v>0</v>
      </c>
      <c r="E411" s="9">
        <v>0</v>
      </c>
      <c r="F411" s="9">
        <v>2</v>
      </c>
      <c r="G411" s="9">
        <v>1</v>
      </c>
      <c r="H411" s="10">
        <v>0</v>
      </c>
    </row>
    <row r="412" spans="1:8" ht="15">
      <c r="A412" s="1" t="s">
        <v>1819</v>
      </c>
      <c r="B412" s="89" t="s">
        <v>1820</v>
      </c>
      <c r="C412" s="9">
        <v>0</v>
      </c>
      <c r="D412" s="9">
        <v>7</v>
      </c>
      <c r="E412" s="9">
        <v>5</v>
      </c>
      <c r="F412" s="9">
        <v>10</v>
      </c>
      <c r="G412" s="9">
        <v>3</v>
      </c>
      <c r="H412" s="10">
        <v>0</v>
      </c>
    </row>
    <row r="413" spans="1:8" ht="15">
      <c r="A413" s="1" t="s">
        <v>1821</v>
      </c>
      <c r="B413" s="89" t="s">
        <v>1822</v>
      </c>
      <c r="C413" s="9">
        <v>0</v>
      </c>
      <c r="D413" s="9">
        <v>1</v>
      </c>
      <c r="E413" s="9">
        <v>1</v>
      </c>
      <c r="F413" s="9">
        <v>1</v>
      </c>
      <c r="G413" s="9">
        <v>0</v>
      </c>
      <c r="H413" s="10">
        <v>0</v>
      </c>
    </row>
    <row r="414" spans="1:8" ht="15">
      <c r="A414" s="1" t="s">
        <v>1790</v>
      </c>
      <c r="B414" s="89" t="s">
        <v>1791</v>
      </c>
      <c r="C414" s="9">
        <v>0</v>
      </c>
      <c r="D414" s="9">
        <v>1</v>
      </c>
      <c r="E414" s="9">
        <v>1</v>
      </c>
      <c r="F414" s="9">
        <v>1</v>
      </c>
      <c r="G414" s="9">
        <v>1</v>
      </c>
      <c r="H414" s="10">
        <v>0</v>
      </c>
    </row>
    <row r="415" spans="1:8" ht="15">
      <c r="A415" s="1" t="s">
        <v>1705</v>
      </c>
      <c r="B415" s="89" t="s">
        <v>1706</v>
      </c>
      <c r="C415" s="9">
        <v>0</v>
      </c>
      <c r="D415" s="9">
        <v>1</v>
      </c>
      <c r="E415" s="9">
        <v>1</v>
      </c>
      <c r="F415" s="9">
        <v>3</v>
      </c>
      <c r="G415" s="9">
        <v>1</v>
      </c>
      <c r="H415" s="10">
        <v>0</v>
      </c>
    </row>
    <row r="416" spans="1:8" ht="15">
      <c r="A416" s="1" t="s">
        <v>1944</v>
      </c>
      <c r="B416" s="89" t="s">
        <v>1945</v>
      </c>
      <c r="C416" s="9">
        <v>0</v>
      </c>
      <c r="D416" s="9">
        <v>1</v>
      </c>
      <c r="E416" s="9">
        <v>1</v>
      </c>
      <c r="F416" s="9">
        <v>1</v>
      </c>
      <c r="G416" s="9">
        <v>1</v>
      </c>
      <c r="H416" s="10">
        <v>0</v>
      </c>
    </row>
    <row r="417" spans="1:8" ht="15">
      <c r="A417" s="1" t="s">
        <v>1679</v>
      </c>
      <c r="B417" s="89" t="s">
        <v>1680</v>
      </c>
      <c r="C417" s="9">
        <v>0</v>
      </c>
      <c r="D417" s="9">
        <v>21</v>
      </c>
      <c r="E417" s="9">
        <v>5</v>
      </c>
      <c r="F417" s="9">
        <v>18</v>
      </c>
      <c r="G417" s="9">
        <v>2</v>
      </c>
      <c r="H417" s="10">
        <v>0</v>
      </c>
    </row>
    <row r="418" spans="1:8" ht="15">
      <c r="A418" s="1" t="s">
        <v>1758</v>
      </c>
      <c r="B418" s="89" t="s">
        <v>1759</v>
      </c>
      <c r="C418" s="9">
        <v>0</v>
      </c>
      <c r="D418" s="9">
        <v>19</v>
      </c>
      <c r="E418" s="9">
        <v>13</v>
      </c>
      <c r="F418" s="9">
        <v>38</v>
      </c>
      <c r="G418" s="9">
        <v>21</v>
      </c>
      <c r="H418" s="10">
        <v>0</v>
      </c>
    </row>
    <row r="419" spans="1:8" ht="15">
      <c r="A419" s="1" t="s">
        <v>1839</v>
      </c>
      <c r="B419" s="89" t="s">
        <v>1840</v>
      </c>
      <c r="C419" s="9">
        <v>0</v>
      </c>
      <c r="D419" s="9">
        <v>0</v>
      </c>
      <c r="E419" s="9">
        <v>0</v>
      </c>
      <c r="F419" s="9">
        <v>1</v>
      </c>
      <c r="G419" s="9">
        <v>1</v>
      </c>
      <c r="H419" s="10">
        <v>0</v>
      </c>
    </row>
    <row r="420" spans="1:8" ht="15">
      <c r="A420" s="1" t="s">
        <v>1841</v>
      </c>
      <c r="B420" s="89" t="s">
        <v>1842</v>
      </c>
      <c r="C420" s="9">
        <v>0</v>
      </c>
      <c r="D420" s="9">
        <v>342</v>
      </c>
      <c r="E420" s="9">
        <v>164</v>
      </c>
      <c r="F420" s="9">
        <v>408</v>
      </c>
      <c r="G420" s="9">
        <v>218</v>
      </c>
      <c r="H420" s="10">
        <v>0</v>
      </c>
    </row>
    <row r="421" spans="1:8" ht="15">
      <c r="A421" s="1" t="s">
        <v>1843</v>
      </c>
      <c r="B421" s="89" t="s">
        <v>1844</v>
      </c>
      <c r="C421" s="9">
        <v>0</v>
      </c>
      <c r="D421" s="9">
        <v>1</v>
      </c>
      <c r="E421" s="9">
        <v>0</v>
      </c>
      <c r="F421" s="9">
        <v>3</v>
      </c>
      <c r="G421" s="9">
        <v>2</v>
      </c>
      <c r="H421" s="10">
        <v>0</v>
      </c>
    </row>
    <row r="422" spans="1:8" ht="15">
      <c r="A422" s="1" t="s">
        <v>1800</v>
      </c>
      <c r="B422" s="89" t="s">
        <v>1801</v>
      </c>
      <c r="C422" s="9">
        <v>0</v>
      </c>
      <c r="D422" s="9">
        <v>33</v>
      </c>
      <c r="E422" s="9">
        <v>11</v>
      </c>
      <c r="F422" s="9">
        <v>32</v>
      </c>
      <c r="G422" s="9">
        <v>13</v>
      </c>
      <c r="H422" s="10">
        <v>0</v>
      </c>
    </row>
    <row r="423" spans="1:8" ht="15">
      <c r="A423" s="1" t="s">
        <v>1762</v>
      </c>
      <c r="B423" s="89" t="s">
        <v>1763</v>
      </c>
      <c r="C423" s="9">
        <v>0</v>
      </c>
      <c r="D423" s="9">
        <v>4</v>
      </c>
      <c r="E423" s="9">
        <v>2</v>
      </c>
      <c r="F423" s="9">
        <v>9</v>
      </c>
      <c r="G423" s="9">
        <v>5</v>
      </c>
      <c r="H423" s="10">
        <v>0</v>
      </c>
    </row>
    <row r="424" spans="1:8" ht="15">
      <c r="A424" s="1" t="s">
        <v>1766</v>
      </c>
      <c r="B424" s="89" t="s">
        <v>1767</v>
      </c>
      <c r="C424" s="9">
        <v>0</v>
      </c>
      <c r="D424" s="9">
        <v>14</v>
      </c>
      <c r="E424" s="9">
        <v>2</v>
      </c>
      <c r="F424" s="9">
        <v>23</v>
      </c>
      <c r="G424" s="9">
        <v>4</v>
      </c>
      <c r="H424" s="10">
        <v>0</v>
      </c>
    </row>
    <row r="425" spans="1:8" ht="15">
      <c r="A425" s="1" t="s">
        <v>1855</v>
      </c>
      <c r="B425" s="89" t="s">
        <v>1856</v>
      </c>
      <c r="C425" s="9">
        <v>0</v>
      </c>
      <c r="D425" s="9">
        <v>3</v>
      </c>
      <c r="E425" s="9">
        <v>0</v>
      </c>
      <c r="F425" s="9">
        <v>4</v>
      </c>
      <c r="G425" s="9">
        <v>0</v>
      </c>
      <c r="H425" s="10">
        <v>0</v>
      </c>
    </row>
    <row r="426" spans="1:8" ht="15">
      <c r="A426" s="1" t="s">
        <v>1857</v>
      </c>
      <c r="B426" s="89" t="s">
        <v>1858</v>
      </c>
      <c r="C426" s="9">
        <v>0</v>
      </c>
      <c r="D426" s="9">
        <v>8</v>
      </c>
      <c r="E426" s="9">
        <v>3</v>
      </c>
      <c r="F426" s="9">
        <v>15</v>
      </c>
      <c r="G426" s="9">
        <v>8</v>
      </c>
      <c r="H426" s="10">
        <v>0</v>
      </c>
    </row>
    <row r="427" spans="1:8" ht="15">
      <c r="A427" s="1" t="s">
        <v>1859</v>
      </c>
      <c r="B427" s="89" t="s">
        <v>1860</v>
      </c>
      <c r="C427" s="9">
        <v>0</v>
      </c>
      <c r="D427" s="9">
        <v>8</v>
      </c>
      <c r="E427" s="9">
        <v>3</v>
      </c>
      <c r="F427" s="9">
        <v>6</v>
      </c>
      <c r="G427" s="9">
        <v>1</v>
      </c>
      <c r="H427" s="10">
        <v>0</v>
      </c>
    </row>
    <row r="428" spans="1:8" ht="15">
      <c r="A428" s="1" t="s">
        <v>1861</v>
      </c>
      <c r="B428" s="89" t="s">
        <v>1862</v>
      </c>
      <c r="C428" s="9">
        <v>0</v>
      </c>
      <c r="D428" s="9">
        <v>0</v>
      </c>
      <c r="E428" s="9">
        <v>0</v>
      </c>
      <c r="F428" s="9">
        <v>1</v>
      </c>
      <c r="G428" s="9">
        <v>1</v>
      </c>
      <c r="H428" s="10">
        <v>0</v>
      </c>
    </row>
    <row r="429" spans="1:8" ht="15">
      <c r="A429" s="1" t="s">
        <v>1776</v>
      </c>
      <c r="B429" s="89" t="s">
        <v>1777</v>
      </c>
      <c r="C429" s="9">
        <v>0</v>
      </c>
      <c r="D429" s="9">
        <v>6</v>
      </c>
      <c r="E429" s="9">
        <v>0</v>
      </c>
      <c r="F429" s="9">
        <v>9</v>
      </c>
      <c r="G429" s="9">
        <v>2</v>
      </c>
      <c r="H429" s="10">
        <v>0</v>
      </c>
    </row>
    <row r="430" spans="1:8" ht="15">
      <c r="A430" s="1" t="s">
        <v>1867</v>
      </c>
      <c r="B430" s="89" t="s">
        <v>1868</v>
      </c>
      <c r="C430" s="9">
        <v>0</v>
      </c>
      <c r="D430" s="9">
        <v>3</v>
      </c>
      <c r="E430" s="9">
        <v>2</v>
      </c>
      <c r="F430" s="9">
        <v>2</v>
      </c>
      <c r="G430" s="9">
        <v>1</v>
      </c>
      <c r="H430" s="10">
        <v>0</v>
      </c>
    </row>
    <row r="431" spans="1:8" ht="15">
      <c r="A431" s="1" t="s">
        <v>1685</v>
      </c>
      <c r="B431" s="89" t="s">
        <v>1686</v>
      </c>
      <c r="C431" s="9">
        <v>0</v>
      </c>
      <c r="D431" s="9">
        <v>6</v>
      </c>
      <c r="E431" s="9">
        <v>6</v>
      </c>
      <c r="F431" s="9">
        <v>3</v>
      </c>
      <c r="G431" s="9">
        <v>3</v>
      </c>
      <c r="H431" s="10">
        <v>0</v>
      </c>
    </row>
    <row r="432" spans="1:8" ht="15">
      <c r="A432" s="1" t="s">
        <v>1873</v>
      </c>
      <c r="B432" s="89" t="s">
        <v>1874</v>
      </c>
      <c r="C432" s="9">
        <v>0</v>
      </c>
      <c r="D432" s="9">
        <v>1</v>
      </c>
      <c r="E432" s="9">
        <v>0</v>
      </c>
      <c r="F432" s="9">
        <v>1</v>
      </c>
      <c r="G432" s="9">
        <v>0</v>
      </c>
      <c r="H432" s="10">
        <v>0</v>
      </c>
    </row>
    <row r="433" spans="1:8" ht="15">
      <c r="A433" s="1" t="s">
        <v>1875</v>
      </c>
      <c r="B433" s="89" t="s">
        <v>1876</v>
      </c>
      <c r="C433" s="9">
        <v>0</v>
      </c>
      <c r="D433" s="9">
        <v>21</v>
      </c>
      <c r="E433" s="9">
        <v>7</v>
      </c>
      <c r="F433" s="9">
        <v>32</v>
      </c>
      <c r="G433" s="9">
        <v>16</v>
      </c>
      <c r="H433" s="10">
        <v>0</v>
      </c>
    </row>
    <row r="434" spans="1:8" ht="15">
      <c r="A434" s="1" t="s">
        <v>1881</v>
      </c>
      <c r="B434" s="89" t="s">
        <v>1882</v>
      </c>
      <c r="C434" s="9">
        <v>0</v>
      </c>
      <c r="D434" s="9">
        <v>2</v>
      </c>
      <c r="E434" s="9">
        <v>0</v>
      </c>
      <c r="F434" s="9">
        <v>3</v>
      </c>
      <c r="G434" s="9">
        <v>0</v>
      </c>
      <c r="H434" s="10">
        <v>0</v>
      </c>
    </row>
    <row r="435" spans="1:8" ht="15">
      <c r="A435" s="1" t="s">
        <v>1883</v>
      </c>
      <c r="B435" s="89" t="s">
        <v>1884</v>
      </c>
      <c r="C435" s="9">
        <v>0</v>
      </c>
      <c r="D435" s="9">
        <v>5</v>
      </c>
      <c r="E435" s="9">
        <v>1</v>
      </c>
      <c r="F435" s="9">
        <v>16</v>
      </c>
      <c r="G435" s="9">
        <v>10</v>
      </c>
      <c r="H435" s="10">
        <v>0</v>
      </c>
    </row>
    <row r="436" spans="1:8" ht="30">
      <c r="A436" s="1" t="s">
        <v>1481</v>
      </c>
      <c r="B436" s="89" t="s">
        <v>1482</v>
      </c>
      <c r="C436" s="9">
        <v>0</v>
      </c>
      <c r="D436" s="9">
        <v>68</v>
      </c>
      <c r="E436" s="9">
        <v>31</v>
      </c>
      <c r="F436" s="9">
        <v>182</v>
      </c>
      <c r="G436" s="9">
        <v>102</v>
      </c>
      <c r="H436" s="10">
        <v>0</v>
      </c>
    </row>
    <row r="437" spans="1:8" ht="15">
      <c r="A437" s="1" t="s">
        <v>1885</v>
      </c>
      <c r="B437" s="89" t="s">
        <v>1886</v>
      </c>
      <c r="C437" s="9">
        <v>0</v>
      </c>
      <c r="D437" s="9">
        <v>7</v>
      </c>
      <c r="E437" s="9">
        <v>0</v>
      </c>
      <c r="F437" s="9">
        <v>14</v>
      </c>
      <c r="G437" s="9">
        <v>0</v>
      </c>
      <c r="H437" s="10">
        <v>0</v>
      </c>
    </row>
    <row r="438" spans="1:8" ht="15">
      <c r="A438" s="1" t="s">
        <v>1806</v>
      </c>
      <c r="B438" s="89" t="s">
        <v>1807</v>
      </c>
      <c r="C438" s="9">
        <v>0</v>
      </c>
      <c r="D438" s="9">
        <v>2</v>
      </c>
      <c r="E438" s="9">
        <v>0</v>
      </c>
      <c r="F438" s="9">
        <v>2</v>
      </c>
      <c r="G438" s="9">
        <v>0</v>
      </c>
      <c r="H438" s="10">
        <v>0</v>
      </c>
    </row>
    <row r="439" spans="1:8" ht="30">
      <c r="A439" s="1" t="s">
        <v>1808</v>
      </c>
      <c r="B439" s="89" t="s">
        <v>1809</v>
      </c>
      <c r="C439" s="9">
        <v>0</v>
      </c>
      <c r="D439" s="9">
        <v>11</v>
      </c>
      <c r="E439" s="9">
        <v>4</v>
      </c>
      <c r="F439" s="9">
        <v>10</v>
      </c>
      <c r="G439" s="9">
        <v>4</v>
      </c>
      <c r="H439" s="10">
        <v>0</v>
      </c>
    </row>
    <row r="440" spans="1:8" ht="30">
      <c r="A440" s="1" t="s">
        <v>1786</v>
      </c>
      <c r="B440" s="89" t="s">
        <v>1889</v>
      </c>
      <c r="C440" s="9">
        <v>0</v>
      </c>
      <c r="D440" s="9">
        <v>1</v>
      </c>
      <c r="E440" s="9">
        <v>0</v>
      </c>
      <c r="F440" s="9">
        <v>4</v>
      </c>
      <c r="G440" s="9">
        <v>0</v>
      </c>
      <c r="H440" s="10">
        <v>0</v>
      </c>
    </row>
    <row r="441" spans="1:8" ht="30">
      <c r="A441" s="1" t="s">
        <v>1890</v>
      </c>
      <c r="B441" s="89" t="s">
        <v>1891</v>
      </c>
      <c r="C441" s="9">
        <v>0</v>
      </c>
      <c r="D441" s="9">
        <v>0</v>
      </c>
      <c r="E441" s="9">
        <v>0</v>
      </c>
      <c r="F441" s="9">
        <v>1</v>
      </c>
      <c r="G441" s="9">
        <v>0</v>
      </c>
      <c r="H441" s="10">
        <v>0</v>
      </c>
    </row>
    <row r="442" spans="1:8" ht="15">
      <c r="A442" s="1" t="s">
        <v>1892</v>
      </c>
      <c r="B442" s="89" t="s">
        <v>1893</v>
      </c>
      <c r="C442" s="9">
        <v>0</v>
      </c>
      <c r="D442" s="9">
        <v>4</v>
      </c>
      <c r="E442" s="9">
        <v>1</v>
      </c>
      <c r="F442" s="9">
        <v>14</v>
      </c>
      <c r="G442" s="9">
        <v>3</v>
      </c>
      <c r="H442" s="10">
        <v>0</v>
      </c>
    </row>
    <row r="443" spans="1:8" ht="30">
      <c r="A443" s="1" t="s">
        <v>1894</v>
      </c>
      <c r="B443" s="89" t="s">
        <v>1895</v>
      </c>
      <c r="C443" s="9">
        <v>0</v>
      </c>
      <c r="D443" s="9">
        <v>6</v>
      </c>
      <c r="E443" s="9">
        <v>5</v>
      </c>
      <c r="F443" s="9">
        <v>32</v>
      </c>
      <c r="G443" s="9">
        <v>16</v>
      </c>
      <c r="H443" s="10">
        <v>0</v>
      </c>
    </row>
    <row r="444" spans="1:8" ht="15.75" thickBot="1">
      <c r="A444" s="3" t="s">
        <v>1810</v>
      </c>
      <c r="B444" s="90" t="s">
        <v>1811</v>
      </c>
      <c r="C444" s="12">
        <v>0</v>
      </c>
      <c r="D444" s="12">
        <v>10</v>
      </c>
      <c r="E444" s="12">
        <v>1</v>
      </c>
      <c r="F444" s="12">
        <v>9</v>
      </c>
      <c r="G444" s="12">
        <v>0</v>
      </c>
      <c r="H444" s="13">
        <v>0</v>
      </c>
    </row>
    <row r="445" spans="1:8" ht="13.5" thickTop="1"/>
  </sheetData>
  <mergeCells count="7">
    <mergeCell ref="A1:H1"/>
    <mergeCell ref="A2:H2"/>
    <mergeCell ref="A3:A4"/>
    <mergeCell ref="B3:B4"/>
    <mergeCell ref="C3:C4"/>
    <mergeCell ref="D3:E3"/>
    <mergeCell ref="F3:H3"/>
  </mergeCells>
  <printOptions horizontalCentered="1" verticalCentered="1"/>
  <pageMargins left="0.78740157480314965" right="0.39370078740157483" top="0.59055118110236227" bottom="0.59055118110236227" header="0" footer="0"/>
  <pageSetup paperSize="9" scale="56" orientation="portrait" r:id="rId1"/>
  <headerFooter alignWithMargins="0"/>
  <rowBreaks count="8" manualBreakCount="8">
    <brk id="51" max="16383" man="1"/>
    <brk id="102" max="16383" man="1"/>
    <brk id="151" max="16383" man="1"/>
    <brk id="203" max="16383" man="1"/>
    <brk id="255" max="16383" man="1"/>
    <brk id="305" max="16383" man="1"/>
    <brk id="356" max="16383" man="1"/>
    <brk id="39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zoomScale="75" zoomScaleNormal="75" zoomScaleSheetLayoutView="75" workbookViewId="0">
      <selection activeCell="P11" sqref="P11"/>
    </sheetView>
  </sheetViews>
  <sheetFormatPr defaultRowHeight="12.75"/>
  <cols>
    <col min="1" max="1" width="4" style="164" customWidth="1"/>
    <col min="2" max="2" width="24.7109375" style="151" customWidth="1"/>
    <col min="3" max="3" width="14.140625" style="151" customWidth="1"/>
    <col min="4" max="4" width="15.7109375" style="151" customWidth="1"/>
    <col min="5" max="5" width="17.85546875" style="151" customWidth="1"/>
    <col min="6" max="6" width="15.85546875" style="151" customWidth="1"/>
    <col min="7" max="7" width="17.85546875" style="151" customWidth="1"/>
    <col min="8" max="8" width="15.28515625" style="151" customWidth="1"/>
    <col min="9" max="9" width="13.140625" style="151" customWidth="1"/>
    <col min="10" max="10" width="14.7109375" style="151" customWidth="1"/>
    <col min="11" max="11" width="16.28515625" style="151" customWidth="1"/>
    <col min="12" max="12" width="16" style="151" customWidth="1"/>
    <col min="13" max="13" width="10.42578125" style="151" customWidth="1"/>
    <col min="14" max="256" width="9.140625" style="151"/>
    <col min="257" max="257" width="4" style="151" customWidth="1"/>
    <col min="258" max="258" width="24.7109375" style="151" customWidth="1"/>
    <col min="259" max="259" width="14.140625" style="151" customWidth="1"/>
    <col min="260" max="260" width="15.7109375" style="151" customWidth="1"/>
    <col min="261" max="261" width="17.85546875" style="151" customWidth="1"/>
    <col min="262" max="262" width="15.85546875" style="151" customWidth="1"/>
    <col min="263" max="263" width="17.85546875" style="151" customWidth="1"/>
    <col min="264" max="264" width="15.28515625" style="151" customWidth="1"/>
    <col min="265" max="265" width="13.140625" style="151" customWidth="1"/>
    <col min="266" max="266" width="14.7109375" style="151" customWidth="1"/>
    <col min="267" max="267" width="16.28515625" style="151" customWidth="1"/>
    <col min="268" max="268" width="16" style="151" customWidth="1"/>
    <col min="269" max="269" width="13.140625" style="151" customWidth="1"/>
    <col min="270" max="512" width="9.140625" style="151"/>
    <col min="513" max="513" width="4" style="151" customWidth="1"/>
    <col min="514" max="514" width="24.7109375" style="151" customWidth="1"/>
    <col min="515" max="515" width="14.140625" style="151" customWidth="1"/>
    <col min="516" max="516" width="15.7109375" style="151" customWidth="1"/>
    <col min="517" max="517" width="17.85546875" style="151" customWidth="1"/>
    <col min="518" max="518" width="15.85546875" style="151" customWidth="1"/>
    <col min="519" max="519" width="17.85546875" style="151" customWidth="1"/>
    <col min="520" max="520" width="15.28515625" style="151" customWidth="1"/>
    <col min="521" max="521" width="13.140625" style="151" customWidth="1"/>
    <col min="522" max="522" width="14.7109375" style="151" customWidth="1"/>
    <col min="523" max="523" width="16.28515625" style="151" customWidth="1"/>
    <col min="524" max="524" width="16" style="151" customWidth="1"/>
    <col min="525" max="525" width="13.140625" style="151" customWidth="1"/>
    <col min="526" max="768" width="9.140625" style="151"/>
    <col min="769" max="769" width="4" style="151" customWidth="1"/>
    <col min="770" max="770" width="24.7109375" style="151" customWidth="1"/>
    <col min="771" max="771" width="14.140625" style="151" customWidth="1"/>
    <col min="772" max="772" width="15.7109375" style="151" customWidth="1"/>
    <col min="773" max="773" width="17.85546875" style="151" customWidth="1"/>
    <col min="774" max="774" width="15.85546875" style="151" customWidth="1"/>
    <col min="775" max="775" width="17.85546875" style="151" customWidth="1"/>
    <col min="776" max="776" width="15.28515625" style="151" customWidth="1"/>
    <col min="777" max="777" width="13.140625" style="151" customWidth="1"/>
    <col min="778" max="778" width="14.7109375" style="151" customWidth="1"/>
    <col min="779" max="779" width="16.28515625" style="151" customWidth="1"/>
    <col min="780" max="780" width="16" style="151" customWidth="1"/>
    <col min="781" max="781" width="13.140625" style="151" customWidth="1"/>
    <col min="782" max="1024" width="9.140625" style="151"/>
    <col min="1025" max="1025" width="4" style="151" customWidth="1"/>
    <col min="1026" max="1026" width="24.7109375" style="151" customWidth="1"/>
    <col min="1027" max="1027" width="14.140625" style="151" customWidth="1"/>
    <col min="1028" max="1028" width="15.7109375" style="151" customWidth="1"/>
    <col min="1029" max="1029" width="17.85546875" style="151" customWidth="1"/>
    <col min="1030" max="1030" width="15.85546875" style="151" customWidth="1"/>
    <col min="1031" max="1031" width="17.85546875" style="151" customWidth="1"/>
    <col min="1032" max="1032" width="15.28515625" style="151" customWidth="1"/>
    <col min="1033" max="1033" width="13.140625" style="151" customWidth="1"/>
    <col min="1034" max="1034" width="14.7109375" style="151" customWidth="1"/>
    <col min="1035" max="1035" width="16.28515625" style="151" customWidth="1"/>
    <col min="1036" max="1036" width="16" style="151" customWidth="1"/>
    <col min="1037" max="1037" width="13.140625" style="151" customWidth="1"/>
    <col min="1038" max="1280" width="9.140625" style="151"/>
    <col min="1281" max="1281" width="4" style="151" customWidth="1"/>
    <col min="1282" max="1282" width="24.7109375" style="151" customWidth="1"/>
    <col min="1283" max="1283" width="14.140625" style="151" customWidth="1"/>
    <col min="1284" max="1284" width="15.7109375" style="151" customWidth="1"/>
    <col min="1285" max="1285" width="17.85546875" style="151" customWidth="1"/>
    <col min="1286" max="1286" width="15.85546875" style="151" customWidth="1"/>
    <col min="1287" max="1287" width="17.85546875" style="151" customWidth="1"/>
    <col min="1288" max="1288" width="15.28515625" style="151" customWidth="1"/>
    <col min="1289" max="1289" width="13.140625" style="151" customWidth="1"/>
    <col min="1290" max="1290" width="14.7109375" style="151" customWidth="1"/>
    <col min="1291" max="1291" width="16.28515625" style="151" customWidth="1"/>
    <col min="1292" max="1292" width="16" style="151" customWidth="1"/>
    <col min="1293" max="1293" width="13.140625" style="151" customWidth="1"/>
    <col min="1294" max="1536" width="9.140625" style="151"/>
    <col min="1537" max="1537" width="4" style="151" customWidth="1"/>
    <col min="1538" max="1538" width="24.7109375" style="151" customWidth="1"/>
    <col min="1539" max="1539" width="14.140625" style="151" customWidth="1"/>
    <col min="1540" max="1540" width="15.7109375" style="151" customWidth="1"/>
    <col min="1541" max="1541" width="17.85546875" style="151" customWidth="1"/>
    <col min="1542" max="1542" width="15.85546875" style="151" customWidth="1"/>
    <col min="1543" max="1543" width="17.85546875" style="151" customWidth="1"/>
    <col min="1544" max="1544" width="15.28515625" style="151" customWidth="1"/>
    <col min="1545" max="1545" width="13.140625" style="151" customWidth="1"/>
    <col min="1546" max="1546" width="14.7109375" style="151" customWidth="1"/>
    <col min="1547" max="1547" width="16.28515625" style="151" customWidth="1"/>
    <col min="1548" max="1548" width="16" style="151" customWidth="1"/>
    <col min="1549" max="1549" width="13.140625" style="151" customWidth="1"/>
    <col min="1550" max="1792" width="9.140625" style="151"/>
    <col min="1793" max="1793" width="4" style="151" customWidth="1"/>
    <col min="1794" max="1794" width="24.7109375" style="151" customWidth="1"/>
    <col min="1795" max="1795" width="14.140625" style="151" customWidth="1"/>
    <col min="1796" max="1796" width="15.7109375" style="151" customWidth="1"/>
    <col min="1797" max="1797" width="17.85546875" style="151" customWidth="1"/>
    <col min="1798" max="1798" width="15.85546875" style="151" customWidth="1"/>
    <col min="1799" max="1799" width="17.85546875" style="151" customWidth="1"/>
    <col min="1800" max="1800" width="15.28515625" style="151" customWidth="1"/>
    <col min="1801" max="1801" width="13.140625" style="151" customWidth="1"/>
    <col min="1802" max="1802" width="14.7109375" style="151" customWidth="1"/>
    <col min="1803" max="1803" width="16.28515625" style="151" customWidth="1"/>
    <col min="1804" max="1804" width="16" style="151" customWidth="1"/>
    <col min="1805" max="1805" width="13.140625" style="151" customWidth="1"/>
    <col min="1806" max="2048" width="9.140625" style="151"/>
    <col min="2049" max="2049" width="4" style="151" customWidth="1"/>
    <col min="2050" max="2050" width="24.7109375" style="151" customWidth="1"/>
    <col min="2051" max="2051" width="14.140625" style="151" customWidth="1"/>
    <col min="2052" max="2052" width="15.7109375" style="151" customWidth="1"/>
    <col min="2053" max="2053" width="17.85546875" style="151" customWidth="1"/>
    <col min="2054" max="2054" width="15.85546875" style="151" customWidth="1"/>
    <col min="2055" max="2055" width="17.85546875" style="151" customWidth="1"/>
    <col min="2056" max="2056" width="15.28515625" style="151" customWidth="1"/>
    <col min="2057" max="2057" width="13.140625" style="151" customWidth="1"/>
    <col min="2058" max="2058" width="14.7109375" style="151" customWidth="1"/>
    <col min="2059" max="2059" width="16.28515625" style="151" customWidth="1"/>
    <col min="2060" max="2060" width="16" style="151" customWidth="1"/>
    <col min="2061" max="2061" width="13.140625" style="151" customWidth="1"/>
    <col min="2062" max="2304" width="9.140625" style="151"/>
    <col min="2305" max="2305" width="4" style="151" customWidth="1"/>
    <col min="2306" max="2306" width="24.7109375" style="151" customWidth="1"/>
    <col min="2307" max="2307" width="14.140625" style="151" customWidth="1"/>
    <col min="2308" max="2308" width="15.7109375" style="151" customWidth="1"/>
    <col min="2309" max="2309" width="17.85546875" style="151" customWidth="1"/>
    <col min="2310" max="2310" width="15.85546875" style="151" customWidth="1"/>
    <col min="2311" max="2311" width="17.85546875" style="151" customWidth="1"/>
    <col min="2312" max="2312" width="15.28515625" style="151" customWidth="1"/>
    <col min="2313" max="2313" width="13.140625" style="151" customWidth="1"/>
    <col min="2314" max="2314" width="14.7109375" style="151" customWidth="1"/>
    <col min="2315" max="2315" width="16.28515625" style="151" customWidth="1"/>
    <col min="2316" max="2316" width="16" style="151" customWidth="1"/>
    <col min="2317" max="2317" width="13.140625" style="151" customWidth="1"/>
    <col min="2318" max="2560" width="9.140625" style="151"/>
    <col min="2561" max="2561" width="4" style="151" customWidth="1"/>
    <col min="2562" max="2562" width="24.7109375" style="151" customWidth="1"/>
    <col min="2563" max="2563" width="14.140625" style="151" customWidth="1"/>
    <col min="2564" max="2564" width="15.7109375" style="151" customWidth="1"/>
    <col min="2565" max="2565" width="17.85546875" style="151" customWidth="1"/>
    <col min="2566" max="2566" width="15.85546875" style="151" customWidth="1"/>
    <col min="2567" max="2567" width="17.85546875" style="151" customWidth="1"/>
    <col min="2568" max="2568" width="15.28515625" style="151" customWidth="1"/>
    <col min="2569" max="2569" width="13.140625" style="151" customWidth="1"/>
    <col min="2570" max="2570" width="14.7109375" style="151" customWidth="1"/>
    <col min="2571" max="2571" width="16.28515625" style="151" customWidth="1"/>
    <col min="2572" max="2572" width="16" style="151" customWidth="1"/>
    <col min="2573" max="2573" width="13.140625" style="151" customWidth="1"/>
    <col min="2574" max="2816" width="9.140625" style="151"/>
    <col min="2817" max="2817" width="4" style="151" customWidth="1"/>
    <col min="2818" max="2818" width="24.7109375" style="151" customWidth="1"/>
    <col min="2819" max="2819" width="14.140625" style="151" customWidth="1"/>
    <col min="2820" max="2820" width="15.7109375" style="151" customWidth="1"/>
    <col min="2821" max="2821" width="17.85546875" style="151" customWidth="1"/>
    <col min="2822" max="2822" width="15.85546875" style="151" customWidth="1"/>
    <col min="2823" max="2823" width="17.85546875" style="151" customWidth="1"/>
    <col min="2824" max="2824" width="15.28515625" style="151" customWidth="1"/>
    <col min="2825" max="2825" width="13.140625" style="151" customWidth="1"/>
    <col min="2826" max="2826" width="14.7109375" style="151" customWidth="1"/>
    <col min="2827" max="2827" width="16.28515625" style="151" customWidth="1"/>
    <col min="2828" max="2828" width="16" style="151" customWidth="1"/>
    <col min="2829" max="2829" width="13.140625" style="151" customWidth="1"/>
    <col min="2830" max="3072" width="9.140625" style="151"/>
    <col min="3073" max="3073" width="4" style="151" customWidth="1"/>
    <col min="3074" max="3074" width="24.7109375" style="151" customWidth="1"/>
    <col min="3075" max="3075" width="14.140625" style="151" customWidth="1"/>
    <col min="3076" max="3076" width="15.7109375" style="151" customWidth="1"/>
    <col min="3077" max="3077" width="17.85546875" style="151" customWidth="1"/>
    <col min="3078" max="3078" width="15.85546875" style="151" customWidth="1"/>
    <col min="3079" max="3079" width="17.85546875" style="151" customWidth="1"/>
    <col min="3080" max="3080" width="15.28515625" style="151" customWidth="1"/>
    <col min="3081" max="3081" width="13.140625" style="151" customWidth="1"/>
    <col min="3082" max="3082" width="14.7109375" style="151" customWidth="1"/>
    <col min="3083" max="3083" width="16.28515625" style="151" customWidth="1"/>
    <col min="3084" max="3084" width="16" style="151" customWidth="1"/>
    <col min="3085" max="3085" width="13.140625" style="151" customWidth="1"/>
    <col min="3086" max="3328" width="9.140625" style="151"/>
    <col min="3329" max="3329" width="4" style="151" customWidth="1"/>
    <col min="3330" max="3330" width="24.7109375" style="151" customWidth="1"/>
    <col min="3331" max="3331" width="14.140625" style="151" customWidth="1"/>
    <col min="3332" max="3332" width="15.7109375" style="151" customWidth="1"/>
    <col min="3333" max="3333" width="17.85546875" style="151" customWidth="1"/>
    <col min="3334" max="3334" width="15.85546875" style="151" customWidth="1"/>
    <col min="3335" max="3335" width="17.85546875" style="151" customWidth="1"/>
    <col min="3336" max="3336" width="15.28515625" style="151" customWidth="1"/>
    <col min="3337" max="3337" width="13.140625" style="151" customWidth="1"/>
    <col min="3338" max="3338" width="14.7109375" style="151" customWidth="1"/>
    <col min="3339" max="3339" width="16.28515625" style="151" customWidth="1"/>
    <col min="3340" max="3340" width="16" style="151" customWidth="1"/>
    <col min="3341" max="3341" width="13.140625" style="151" customWidth="1"/>
    <col min="3342" max="3584" width="9.140625" style="151"/>
    <col min="3585" max="3585" width="4" style="151" customWidth="1"/>
    <col min="3586" max="3586" width="24.7109375" style="151" customWidth="1"/>
    <col min="3587" max="3587" width="14.140625" style="151" customWidth="1"/>
    <col min="3588" max="3588" width="15.7109375" style="151" customWidth="1"/>
    <col min="3589" max="3589" width="17.85546875" style="151" customWidth="1"/>
    <col min="3590" max="3590" width="15.85546875" style="151" customWidth="1"/>
    <col min="3591" max="3591" width="17.85546875" style="151" customWidth="1"/>
    <col min="3592" max="3592" width="15.28515625" style="151" customWidth="1"/>
    <col min="3593" max="3593" width="13.140625" style="151" customWidth="1"/>
    <col min="3594" max="3594" width="14.7109375" style="151" customWidth="1"/>
    <col min="3595" max="3595" width="16.28515625" style="151" customWidth="1"/>
    <col min="3596" max="3596" width="16" style="151" customWidth="1"/>
    <col min="3597" max="3597" width="13.140625" style="151" customWidth="1"/>
    <col min="3598" max="3840" width="9.140625" style="151"/>
    <col min="3841" max="3841" width="4" style="151" customWidth="1"/>
    <col min="3842" max="3842" width="24.7109375" style="151" customWidth="1"/>
    <col min="3843" max="3843" width="14.140625" style="151" customWidth="1"/>
    <col min="3844" max="3844" width="15.7109375" style="151" customWidth="1"/>
    <col min="3845" max="3845" width="17.85546875" style="151" customWidth="1"/>
    <col min="3846" max="3846" width="15.85546875" style="151" customWidth="1"/>
    <col min="3847" max="3847" width="17.85546875" style="151" customWidth="1"/>
    <col min="3848" max="3848" width="15.28515625" style="151" customWidth="1"/>
    <col min="3849" max="3849" width="13.140625" style="151" customWidth="1"/>
    <col min="3850" max="3850" width="14.7109375" style="151" customWidth="1"/>
    <col min="3851" max="3851" width="16.28515625" style="151" customWidth="1"/>
    <col min="3852" max="3852" width="16" style="151" customWidth="1"/>
    <col min="3853" max="3853" width="13.140625" style="151" customWidth="1"/>
    <col min="3854" max="4096" width="9.140625" style="151"/>
    <col min="4097" max="4097" width="4" style="151" customWidth="1"/>
    <col min="4098" max="4098" width="24.7109375" style="151" customWidth="1"/>
    <col min="4099" max="4099" width="14.140625" style="151" customWidth="1"/>
    <col min="4100" max="4100" width="15.7109375" style="151" customWidth="1"/>
    <col min="4101" max="4101" width="17.85546875" style="151" customWidth="1"/>
    <col min="4102" max="4102" width="15.85546875" style="151" customWidth="1"/>
    <col min="4103" max="4103" width="17.85546875" style="151" customWidth="1"/>
    <col min="4104" max="4104" width="15.28515625" style="151" customWidth="1"/>
    <col min="4105" max="4105" width="13.140625" style="151" customWidth="1"/>
    <col min="4106" max="4106" width="14.7109375" style="151" customWidth="1"/>
    <col min="4107" max="4107" width="16.28515625" style="151" customWidth="1"/>
    <col min="4108" max="4108" width="16" style="151" customWidth="1"/>
    <col min="4109" max="4109" width="13.140625" style="151" customWidth="1"/>
    <col min="4110" max="4352" width="9.140625" style="151"/>
    <col min="4353" max="4353" width="4" style="151" customWidth="1"/>
    <col min="4354" max="4354" width="24.7109375" style="151" customWidth="1"/>
    <col min="4355" max="4355" width="14.140625" style="151" customWidth="1"/>
    <col min="4356" max="4356" width="15.7109375" style="151" customWidth="1"/>
    <col min="4357" max="4357" width="17.85546875" style="151" customWidth="1"/>
    <col min="4358" max="4358" width="15.85546875" style="151" customWidth="1"/>
    <col min="4359" max="4359" width="17.85546875" style="151" customWidth="1"/>
    <col min="4360" max="4360" width="15.28515625" style="151" customWidth="1"/>
    <col min="4361" max="4361" width="13.140625" style="151" customWidth="1"/>
    <col min="4362" max="4362" width="14.7109375" style="151" customWidth="1"/>
    <col min="4363" max="4363" width="16.28515625" style="151" customWidth="1"/>
    <col min="4364" max="4364" width="16" style="151" customWidth="1"/>
    <col min="4365" max="4365" width="13.140625" style="151" customWidth="1"/>
    <col min="4366" max="4608" width="9.140625" style="151"/>
    <col min="4609" max="4609" width="4" style="151" customWidth="1"/>
    <col min="4610" max="4610" width="24.7109375" style="151" customWidth="1"/>
    <col min="4611" max="4611" width="14.140625" style="151" customWidth="1"/>
    <col min="4612" max="4612" width="15.7109375" style="151" customWidth="1"/>
    <col min="4613" max="4613" width="17.85546875" style="151" customWidth="1"/>
    <col min="4614" max="4614" width="15.85546875" style="151" customWidth="1"/>
    <col min="4615" max="4615" width="17.85546875" style="151" customWidth="1"/>
    <col min="4616" max="4616" width="15.28515625" style="151" customWidth="1"/>
    <col min="4617" max="4617" width="13.140625" style="151" customWidth="1"/>
    <col min="4618" max="4618" width="14.7109375" style="151" customWidth="1"/>
    <col min="4619" max="4619" width="16.28515625" style="151" customWidth="1"/>
    <col min="4620" max="4620" width="16" style="151" customWidth="1"/>
    <col min="4621" max="4621" width="13.140625" style="151" customWidth="1"/>
    <col min="4622" max="4864" width="9.140625" style="151"/>
    <col min="4865" max="4865" width="4" style="151" customWidth="1"/>
    <col min="4866" max="4866" width="24.7109375" style="151" customWidth="1"/>
    <col min="4867" max="4867" width="14.140625" style="151" customWidth="1"/>
    <col min="4868" max="4868" width="15.7109375" style="151" customWidth="1"/>
    <col min="4869" max="4869" width="17.85546875" style="151" customWidth="1"/>
    <col min="4870" max="4870" width="15.85546875" style="151" customWidth="1"/>
    <col min="4871" max="4871" width="17.85546875" style="151" customWidth="1"/>
    <col min="4872" max="4872" width="15.28515625" style="151" customWidth="1"/>
    <col min="4873" max="4873" width="13.140625" style="151" customWidth="1"/>
    <col min="4874" max="4874" width="14.7109375" style="151" customWidth="1"/>
    <col min="4875" max="4875" width="16.28515625" style="151" customWidth="1"/>
    <col min="4876" max="4876" width="16" style="151" customWidth="1"/>
    <col min="4877" max="4877" width="13.140625" style="151" customWidth="1"/>
    <col min="4878" max="5120" width="9.140625" style="151"/>
    <col min="5121" max="5121" width="4" style="151" customWidth="1"/>
    <col min="5122" max="5122" width="24.7109375" style="151" customWidth="1"/>
    <col min="5123" max="5123" width="14.140625" style="151" customWidth="1"/>
    <col min="5124" max="5124" width="15.7109375" style="151" customWidth="1"/>
    <col min="5125" max="5125" width="17.85546875" style="151" customWidth="1"/>
    <col min="5126" max="5126" width="15.85546875" style="151" customWidth="1"/>
    <col min="5127" max="5127" width="17.85546875" style="151" customWidth="1"/>
    <col min="5128" max="5128" width="15.28515625" style="151" customWidth="1"/>
    <col min="5129" max="5129" width="13.140625" style="151" customWidth="1"/>
    <col min="5130" max="5130" width="14.7109375" style="151" customWidth="1"/>
    <col min="5131" max="5131" width="16.28515625" style="151" customWidth="1"/>
    <col min="5132" max="5132" width="16" style="151" customWidth="1"/>
    <col min="5133" max="5133" width="13.140625" style="151" customWidth="1"/>
    <col min="5134" max="5376" width="9.140625" style="151"/>
    <col min="5377" max="5377" width="4" style="151" customWidth="1"/>
    <col min="5378" max="5378" width="24.7109375" style="151" customWidth="1"/>
    <col min="5379" max="5379" width="14.140625" style="151" customWidth="1"/>
    <col min="5380" max="5380" width="15.7109375" style="151" customWidth="1"/>
    <col min="5381" max="5381" width="17.85546875" style="151" customWidth="1"/>
    <col min="5382" max="5382" width="15.85546875" style="151" customWidth="1"/>
    <col min="5383" max="5383" width="17.85546875" style="151" customWidth="1"/>
    <col min="5384" max="5384" width="15.28515625" style="151" customWidth="1"/>
    <col min="5385" max="5385" width="13.140625" style="151" customWidth="1"/>
    <col min="5386" max="5386" width="14.7109375" style="151" customWidth="1"/>
    <col min="5387" max="5387" width="16.28515625" style="151" customWidth="1"/>
    <col min="5388" max="5388" width="16" style="151" customWidth="1"/>
    <col min="5389" max="5389" width="13.140625" style="151" customWidth="1"/>
    <col min="5390" max="5632" width="9.140625" style="151"/>
    <col min="5633" max="5633" width="4" style="151" customWidth="1"/>
    <col min="5634" max="5634" width="24.7109375" style="151" customWidth="1"/>
    <col min="5635" max="5635" width="14.140625" style="151" customWidth="1"/>
    <col min="5636" max="5636" width="15.7109375" style="151" customWidth="1"/>
    <col min="5637" max="5637" width="17.85546875" style="151" customWidth="1"/>
    <col min="5638" max="5638" width="15.85546875" style="151" customWidth="1"/>
    <col min="5639" max="5639" width="17.85546875" style="151" customWidth="1"/>
    <col min="5640" max="5640" width="15.28515625" style="151" customWidth="1"/>
    <col min="5641" max="5641" width="13.140625" style="151" customWidth="1"/>
    <col min="5642" max="5642" width="14.7109375" style="151" customWidth="1"/>
    <col min="5643" max="5643" width="16.28515625" style="151" customWidth="1"/>
    <col min="5644" max="5644" width="16" style="151" customWidth="1"/>
    <col min="5645" max="5645" width="13.140625" style="151" customWidth="1"/>
    <col min="5646" max="5888" width="9.140625" style="151"/>
    <col min="5889" max="5889" width="4" style="151" customWidth="1"/>
    <col min="5890" max="5890" width="24.7109375" style="151" customWidth="1"/>
    <col min="5891" max="5891" width="14.140625" style="151" customWidth="1"/>
    <col min="5892" max="5892" width="15.7109375" style="151" customWidth="1"/>
    <col min="5893" max="5893" width="17.85546875" style="151" customWidth="1"/>
    <col min="5894" max="5894" width="15.85546875" style="151" customWidth="1"/>
    <col min="5895" max="5895" width="17.85546875" style="151" customWidth="1"/>
    <col min="5896" max="5896" width="15.28515625" style="151" customWidth="1"/>
    <col min="5897" max="5897" width="13.140625" style="151" customWidth="1"/>
    <col min="5898" max="5898" width="14.7109375" style="151" customWidth="1"/>
    <col min="5899" max="5899" width="16.28515625" style="151" customWidth="1"/>
    <col min="5900" max="5900" width="16" style="151" customWidth="1"/>
    <col min="5901" max="5901" width="13.140625" style="151" customWidth="1"/>
    <col min="5902" max="6144" width="9.140625" style="151"/>
    <col min="6145" max="6145" width="4" style="151" customWidth="1"/>
    <col min="6146" max="6146" width="24.7109375" style="151" customWidth="1"/>
    <col min="6147" max="6147" width="14.140625" style="151" customWidth="1"/>
    <col min="6148" max="6148" width="15.7109375" style="151" customWidth="1"/>
    <col min="6149" max="6149" width="17.85546875" style="151" customWidth="1"/>
    <col min="6150" max="6150" width="15.85546875" style="151" customWidth="1"/>
    <col min="6151" max="6151" width="17.85546875" style="151" customWidth="1"/>
    <col min="6152" max="6152" width="15.28515625" style="151" customWidth="1"/>
    <col min="6153" max="6153" width="13.140625" style="151" customWidth="1"/>
    <col min="6154" max="6154" width="14.7109375" style="151" customWidth="1"/>
    <col min="6155" max="6155" width="16.28515625" style="151" customWidth="1"/>
    <col min="6156" max="6156" width="16" style="151" customWidth="1"/>
    <col min="6157" max="6157" width="13.140625" style="151" customWidth="1"/>
    <col min="6158" max="6400" width="9.140625" style="151"/>
    <col min="6401" max="6401" width="4" style="151" customWidth="1"/>
    <col min="6402" max="6402" width="24.7109375" style="151" customWidth="1"/>
    <col min="6403" max="6403" width="14.140625" style="151" customWidth="1"/>
    <col min="6404" max="6404" width="15.7109375" style="151" customWidth="1"/>
    <col min="6405" max="6405" width="17.85546875" style="151" customWidth="1"/>
    <col min="6406" max="6406" width="15.85546875" style="151" customWidth="1"/>
    <col min="6407" max="6407" width="17.85546875" style="151" customWidth="1"/>
    <col min="6408" max="6408" width="15.28515625" style="151" customWidth="1"/>
    <col min="6409" max="6409" width="13.140625" style="151" customWidth="1"/>
    <col min="6410" max="6410" width="14.7109375" style="151" customWidth="1"/>
    <col min="6411" max="6411" width="16.28515625" style="151" customWidth="1"/>
    <col min="6412" max="6412" width="16" style="151" customWidth="1"/>
    <col min="6413" max="6413" width="13.140625" style="151" customWidth="1"/>
    <col min="6414" max="6656" width="9.140625" style="151"/>
    <col min="6657" max="6657" width="4" style="151" customWidth="1"/>
    <col min="6658" max="6658" width="24.7109375" style="151" customWidth="1"/>
    <col min="6659" max="6659" width="14.140625" style="151" customWidth="1"/>
    <col min="6660" max="6660" width="15.7109375" style="151" customWidth="1"/>
    <col min="6661" max="6661" width="17.85546875" style="151" customWidth="1"/>
    <col min="6662" max="6662" width="15.85546875" style="151" customWidth="1"/>
    <col min="6663" max="6663" width="17.85546875" style="151" customWidth="1"/>
    <col min="6664" max="6664" width="15.28515625" style="151" customWidth="1"/>
    <col min="6665" max="6665" width="13.140625" style="151" customWidth="1"/>
    <col min="6666" max="6666" width="14.7109375" style="151" customWidth="1"/>
    <col min="6667" max="6667" width="16.28515625" style="151" customWidth="1"/>
    <col min="6668" max="6668" width="16" style="151" customWidth="1"/>
    <col min="6669" max="6669" width="13.140625" style="151" customWidth="1"/>
    <col min="6670" max="6912" width="9.140625" style="151"/>
    <col min="6913" max="6913" width="4" style="151" customWidth="1"/>
    <col min="6914" max="6914" width="24.7109375" style="151" customWidth="1"/>
    <col min="6915" max="6915" width="14.140625" style="151" customWidth="1"/>
    <col min="6916" max="6916" width="15.7109375" style="151" customWidth="1"/>
    <col min="6917" max="6917" width="17.85546875" style="151" customWidth="1"/>
    <col min="6918" max="6918" width="15.85546875" style="151" customWidth="1"/>
    <col min="6919" max="6919" width="17.85546875" style="151" customWidth="1"/>
    <col min="6920" max="6920" width="15.28515625" style="151" customWidth="1"/>
    <col min="6921" max="6921" width="13.140625" style="151" customWidth="1"/>
    <col min="6922" max="6922" width="14.7109375" style="151" customWidth="1"/>
    <col min="6923" max="6923" width="16.28515625" style="151" customWidth="1"/>
    <col min="6924" max="6924" width="16" style="151" customWidth="1"/>
    <col min="6925" max="6925" width="13.140625" style="151" customWidth="1"/>
    <col min="6926" max="7168" width="9.140625" style="151"/>
    <col min="7169" max="7169" width="4" style="151" customWidth="1"/>
    <col min="7170" max="7170" width="24.7109375" style="151" customWidth="1"/>
    <col min="7171" max="7171" width="14.140625" style="151" customWidth="1"/>
    <col min="7172" max="7172" width="15.7109375" style="151" customWidth="1"/>
    <col min="7173" max="7173" width="17.85546875" style="151" customWidth="1"/>
    <col min="7174" max="7174" width="15.85546875" style="151" customWidth="1"/>
    <col min="7175" max="7175" width="17.85546875" style="151" customWidth="1"/>
    <col min="7176" max="7176" width="15.28515625" style="151" customWidth="1"/>
    <col min="7177" max="7177" width="13.140625" style="151" customWidth="1"/>
    <col min="7178" max="7178" width="14.7109375" style="151" customWidth="1"/>
    <col min="7179" max="7179" width="16.28515625" style="151" customWidth="1"/>
    <col min="7180" max="7180" width="16" style="151" customWidth="1"/>
    <col min="7181" max="7181" width="13.140625" style="151" customWidth="1"/>
    <col min="7182" max="7424" width="9.140625" style="151"/>
    <col min="7425" max="7425" width="4" style="151" customWidth="1"/>
    <col min="7426" max="7426" width="24.7109375" style="151" customWidth="1"/>
    <col min="7427" max="7427" width="14.140625" style="151" customWidth="1"/>
    <col min="7428" max="7428" width="15.7109375" style="151" customWidth="1"/>
    <col min="7429" max="7429" width="17.85546875" style="151" customWidth="1"/>
    <col min="7430" max="7430" width="15.85546875" style="151" customWidth="1"/>
    <col min="7431" max="7431" width="17.85546875" style="151" customWidth="1"/>
    <col min="7432" max="7432" width="15.28515625" style="151" customWidth="1"/>
    <col min="7433" max="7433" width="13.140625" style="151" customWidth="1"/>
    <col min="7434" max="7434" width="14.7109375" style="151" customWidth="1"/>
    <col min="7435" max="7435" width="16.28515625" style="151" customWidth="1"/>
    <col min="7436" max="7436" width="16" style="151" customWidth="1"/>
    <col min="7437" max="7437" width="13.140625" style="151" customWidth="1"/>
    <col min="7438" max="7680" width="9.140625" style="151"/>
    <col min="7681" max="7681" width="4" style="151" customWidth="1"/>
    <col min="7682" max="7682" width="24.7109375" style="151" customWidth="1"/>
    <col min="7683" max="7683" width="14.140625" style="151" customWidth="1"/>
    <col min="7684" max="7684" width="15.7109375" style="151" customWidth="1"/>
    <col min="7685" max="7685" width="17.85546875" style="151" customWidth="1"/>
    <col min="7686" max="7686" width="15.85546875" style="151" customWidth="1"/>
    <col min="7687" max="7687" width="17.85546875" style="151" customWidth="1"/>
    <col min="7688" max="7688" width="15.28515625" style="151" customWidth="1"/>
    <col min="7689" max="7689" width="13.140625" style="151" customWidth="1"/>
    <col min="7690" max="7690" width="14.7109375" style="151" customWidth="1"/>
    <col min="7691" max="7691" width="16.28515625" style="151" customWidth="1"/>
    <col min="7692" max="7692" width="16" style="151" customWidth="1"/>
    <col min="7693" max="7693" width="13.140625" style="151" customWidth="1"/>
    <col min="7694" max="7936" width="9.140625" style="151"/>
    <col min="7937" max="7937" width="4" style="151" customWidth="1"/>
    <col min="7938" max="7938" width="24.7109375" style="151" customWidth="1"/>
    <col min="7939" max="7939" width="14.140625" style="151" customWidth="1"/>
    <col min="7940" max="7940" width="15.7109375" style="151" customWidth="1"/>
    <col min="7941" max="7941" width="17.85546875" style="151" customWidth="1"/>
    <col min="7942" max="7942" width="15.85546875" style="151" customWidth="1"/>
    <col min="7943" max="7943" width="17.85546875" style="151" customWidth="1"/>
    <col min="7944" max="7944" width="15.28515625" style="151" customWidth="1"/>
    <col min="7945" max="7945" width="13.140625" style="151" customWidth="1"/>
    <col min="7946" max="7946" width="14.7109375" style="151" customWidth="1"/>
    <col min="7947" max="7947" width="16.28515625" style="151" customWidth="1"/>
    <col min="7948" max="7948" width="16" style="151" customWidth="1"/>
    <col min="7949" max="7949" width="13.140625" style="151" customWidth="1"/>
    <col min="7950" max="8192" width="9.140625" style="151"/>
    <col min="8193" max="8193" width="4" style="151" customWidth="1"/>
    <col min="8194" max="8194" width="24.7109375" style="151" customWidth="1"/>
    <col min="8195" max="8195" width="14.140625" style="151" customWidth="1"/>
    <col min="8196" max="8196" width="15.7109375" style="151" customWidth="1"/>
    <col min="8197" max="8197" width="17.85546875" style="151" customWidth="1"/>
    <col min="8198" max="8198" width="15.85546875" style="151" customWidth="1"/>
    <col min="8199" max="8199" width="17.85546875" style="151" customWidth="1"/>
    <col min="8200" max="8200" width="15.28515625" style="151" customWidth="1"/>
    <col min="8201" max="8201" width="13.140625" style="151" customWidth="1"/>
    <col min="8202" max="8202" width="14.7109375" style="151" customWidth="1"/>
    <col min="8203" max="8203" width="16.28515625" style="151" customWidth="1"/>
    <col min="8204" max="8204" width="16" style="151" customWidth="1"/>
    <col min="8205" max="8205" width="13.140625" style="151" customWidth="1"/>
    <col min="8206" max="8448" width="9.140625" style="151"/>
    <col min="8449" max="8449" width="4" style="151" customWidth="1"/>
    <col min="8450" max="8450" width="24.7109375" style="151" customWidth="1"/>
    <col min="8451" max="8451" width="14.140625" style="151" customWidth="1"/>
    <col min="8452" max="8452" width="15.7109375" style="151" customWidth="1"/>
    <col min="8453" max="8453" width="17.85546875" style="151" customWidth="1"/>
    <col min="8454" max="8454" width="15.85546875" style="151" customWidth="1"/>
    <col min="8455" max="8455" width="17.85546875" style="151" customWidth="1"/>
    <col min="8456" max="8456" width="15.28515625" style="151" customWidth="1"/>
    <col min="8457" max="8457" width="13.140625" style="151" customWidth="1"/>
    <col min="8458" max="8458" width="14.7109375" style="151" customWidth="1"/>
    <col min="8459" max="8459" width="16.28515625" style="151" customWidth="1"/>
    <col min="8460" max="8460" width="16" style="151" customWidth="1"/>
    <col min="8461" max="8461" width="13.140625" style="151" customWidth="1"/>
    <col min="8462" max="8704" width="9.140625" style="151"/>
    <col min="8705" max="8705" width="4" style="151" customWidth="1"/>
    <col min="8706" max="8706" width="24.7109375" style="151" customWidth="1"/>
    <col min="8707" max="8707" width="14.140625" style="151" customWidth="1"/>
    <col min="8708" max="8708" width="15.7109375" style="151" customWidth="1"/>
    <col min="8709" max="8709" width="17.85546875" style="151" customWidth="1"/>
    <col min="8710" max="8710" width="15.85546875" style="151" customWidth="1"/>
    <col min="8711" max="8711" width="17.85546875" style="151" customWidth="1"/>
    <col min="8712" max="8712" width="15.28515625" style="151" customWidth="1"/>
    <col min="8713" max="8713" width="13.140625" style="151" customWidth="1"/>
    <col min="8714" max="8714" width="14.7109375" style="151" customWidth="1"/>
    <col min="8715" max="8715" width="16.28515625" style="151" customWidth="1"/>
    <col min="8716" max="8716" width="16" style="151" customWidth="1"/>
    <col min="8717" max="8717" width="13.140625" style="151" customWidth="1"/>
    <col min="8718" max="8960" width="9.140625" style="151"/>
    <col min="8961" max="8961" width="4" style="151" customWidth="1"/>
    <col min="8962" max="8962" width="24.7109375" style="151" customWidth="1"/>
    <col min="8963" max="8963" width="14.140625" style="151" customWidth="1"/>
    <col min="8964" max="8964" width="15.7109375" style="151" customWidth="1"/>
    <col min="8965" max="8965" width="17.85546875" style="151" customWidth="1"/>
    <col min="8966" max="8966" width="15.85546875" style="151" customWidth="1"/>
    <col min="8967" max="8967" width="17.85546875" style="151" customWidth="1"/>
    <col min="8968" max="8968" width="15.28515625" style="151" customWidth="1"/>
    <col min="8969" max="8969" width="13.140625" style="151" customWidth="1"/>
    <col min="8970" max="8970" width="14.7109375" style="151" customWidth="1"/>
    <col min="8971" max="8971" width="16.28515625" style="151" customWidth="1"/>
    <col min="8972" max="8972" width="16" style="151" customWidth="1"/>
    <col min="8973" max="8973" width="13.140625" style="151" customWidth="1"/>
    <col min="8974" max="9216" width="9.140625" style="151"/>
    <col min="9217" max="9217" width="4" style="151" customWidth="1"/>
    <col min="9218" max="9218" width="24.7109375" style="151" customWidth="1"/>
    <col min="9219" max="9219" width="14.140625" style="151" customWidth="1"/>
    <col min="9220" max="9220" width="15.7109375" style="151" customWidth="1"/>
    <col min="9221" max="9221" width="17.85546875" style="151" customWidth="1"/>
    <col min="9222" max="9222" width="15.85546875" style="151" customWidth="1"/>
    <col min="9223" max="9223" width="17.85546875" style="151" customWidth="1"/>
    <col min="9224" max="9224" width="15.28515625" style="151" customWidth="1"/>
    <col min="9225" max="9225" width="13.140625" style="151" customWidth="1"/>
    <col min="9226" max="9226" width="14.7109375" style="151" customWidth="1"/>
    <col min="9227" max="9227" width="16.28515625" style="151" customWidth="1"/>
    <col min="9228" max="9228" width="16" style="151" customWidth="1"/>
    <col min="9229" max="9229" width="13.140625" style="151" customWidth="1"/>
    <col min="9230" max="9472" width="9.140625" style="151"/>
    <col min="9473" max="9473" width="4" style="151" customWidth="1"/>
    <col min="9474" max="9474" width="24.7109375" style="151" customWidth="1"/>
    <col min="9475" max="9475" width="14.140625" style="151" customWidth="1"/>
    <col min="9476" max="9476" width="15.7109375" style="151" customWidth="1"/>
    <col min="9477" max="9477" width="17.85546875" style="151" customWidth="1"/>
    <col min="9478" max="9478" width="15.85546875" style="151" customWidth="1"/>
    <col min="9479" max="9479" width="17.85546875" style="151" customWidth="1"/>
    <col min="9480" max="9480" width="15.28515625" style="151" customWidth="1"/>
    <col min="9481" max="9481" width="13.140625" style="151" customWidth="1"/>
    <col min="9482" max="9482" width="14.7109375" style="151" customWidth="1"/>
    <col min="9483" max="9483" width="16.28515625" style="151" customWidth="1"/>
    <col min="9484" max="9484" width="16" style="151" customWidth="1"/>
    <col min="9485" max="9485" width="13.140625" style="151" customWidth="1"/>
    <col min="9486" max="9728" width="9.140625" style="151"/>
    <col min="9729" max="9729" width="4" style="151" customWidth="1"/>
    <col min="9730" max="9730" width="24.7109375" style="151" customWidth="1"/>
    <col min="9731" max="9731" width="14.140625" style="151" customWidth="1"/>
    <col min="9732" max="9732" width="15.7109375" style="151" customWidth="1"/>
    <col min="9733" max="9733" width="17.85546875" style="151" customWidth="1"/>
    <col min="9734" max="9734" width="15.85546875" style="151" customWidth="1"/>
    <col min="9735" max="9735" width="17.85546875" style="151" customWidth="1"/>
    <col min="9736" max="9736" width="15.28515625" style="151" customWidth="1"/>
    <col min="9737" max="9737" width="13.140625" style="151" customWidth="1"/>
    <col min="9738" max="9738" width="14.7109375" style="151" customWidth="1"/>
    <col min="9739" max="9739" width="16.28515625" style="151" customWidth="1"/>
    <col min="9740" max="9740" width="16" style="151" customWidth="1"/>
    <col min="9741" max="9741" width="13.140625" style="151" customWidth="1"/>
    <col min="9742" max="9984" width="9.140625" style="151"/>
    <col min="9985" max="9985" width="4" style="151" customWidth="1"/>
    <col min="9986" max="9986" width="24.7109375" style="151" customWidth="1"/>
    <col min="9987" max="9987" width="14.140625" style="151" customWidth="1"/>
    <col min="9988" max="9988" width="15.7109375" style="151" customWidth="1"/>
    <col min="9989" max="9989" width="17.85546875" style="151" customWidth="1"/>
    <col min="9990" max="9990" width="15.85546875" style="151" customWidth="1"/>
    <col min="9991" max="9991" width="17.85546875" style="151" customWidth="1"/>
    <col min="9992" max="9992" width="15.28515625" style="151" customWidth="1"/>
    <col min="9993" max="9993" width="13.140625" style="151" customWidth="1"/>
    <col min="9994" max="9994" width="14.7109375" style="151" customWidth="1"/>
    <col min="9995" max="9995" width="16.28515625" style="151" customWidth="1"/>
    <col min="9996" max="9996" width="16" style="151" customWidth="1"/>
    <col min="9997" max="9997" width="13.140625" style="151" customWidth="1"/>
    <col min="9998" max="10240" width="9.140625" style="151"/>
    <col min="10241" max="10241" width="4" style="151" customWidth="1"/>
    <col min="10242" max="10242" width="24.7109375" style="151" customWidth="1"/>
    <col min="10243" max="10243" width="14.140625" style="151" customWidth="1"/>
    <col min="10244" max="10244" width="15.7109375" style="151" customWidth="1"/>
    <col min="10245" max="10245" width="17.85546875" style="151" customWidth="1"/>
    <col min="10246" max="10246" width="15.85546875" style="151" customWidth="1"/>
    <col min="10247" max="10247" width="17.85546875" style="151" customWidth="1"/>
    <col min="10248" max="10248" width="15.28515625" style="151" customWidth="1"/>
    <col min="10249" max="10249" width="13.140625" style="151" customWidth="1"/>
    <col min="10250" max="10250" width="14.7109375" style="151" customWidth="1"/>
    <col min="10251" max="10251" width="16.28515625" style="151" customWidth="1"/>
    <col min="10252" max="10252" width="16" style="151" customWidth="1"/>
    <col min="10253" max="10253" width="13.140625" style="151" customWidth="1"/>
    <col min="10254" max="10496" width="9.140625" style="151"/>
    <col min="10497" max="10497" width="4" style="151" customWidth="1"/>
    <col min="10498" max="10498" width="24.7109375" style="151" customWidth="1"/>
    <col min="10499" max="10499" width="14.140625" style="151" customWidth="1"/>
    <col min="10500" max="10500" width="15.7109375" style="151" customWidth="1"/>
    <col min="10501" max="10501" width="17.85546875" style="151" customWidth="1"/>
    <col min="10502" max="10502" width="15.85546875" style="151" customWidth="1"/>
    <col min="10503" max="10503" width="17.85546875" style="151" customWidth="1"/>
    <col min="10504" max="10504" width="15.28515625" style="151" customWidth="1"/>
    <col min="10505" max="10505" width="13.140625" style="151" customWidth="1"/>
    <col min="10506" max="10506" width="14.7109375" style="151" customWidth="1"/>
    <col min="10507" max="10507" width="16.28515625" style="151" customWidth="1"/>
    <col min="10508" max="10508" width="16" style="151" customWidth="1"/>
    <col min="10509" max="10509" width="13.140625" style="151" customWidth="1"/>
    <col min="10510" max="10752" width="9.140625" style="151"/>
    <col min="10753" max="10753" width="4" style="151" customWidth="1"/>
    <col min="10754" max="10754" width="24.7109375" style="151" customWidth="1"/>
    <col min="10755" max="10755" width="14.140625" style="151" customWidth="1"/>
    <col min="10756" max="10756" width="15.7109375" style="151" customWidth="1"/>
    <col min="10757" max="10757" width="17.85546875" style="151" customWidth="1"/>
    <col min="10758" max="10758" width="15.85546875" style="151" customWidth="1"/>
    <col min="10759" max="10759" width="17.85546875" style="151" customWidth="1"/>
    <col min="10760" max="10760" width="15.28515625" style="151" customWidth="1"/>
    <col min="10761" max="10761" width="13.140625" style="151" customWidth="1"/>
    <col min="10762" max="10762" width="14.7109375" style="151" customWidth="1"/>
    <col min="10763" max="10763" width="16.28515625" style="151" customWidth="1"/>
    <col min="10764" max="10764" width="16" style="151" customWidth="1"/>
    <col min="10765" max="10765" width="13.140625" style="151" customWidth="1"/>
    <col min="10766" max="11008" width="9.140625" style="151"/>
    <col min="11009" max="11009" width="4" style="151" customWidth="1"/>
    <col min="11010" max="11010" width="24.7109375" style="151" customWidth="1"/>
    <col min="11011" max="11011" width="14.140625" style="151" customWidth="1"/>
    <col min="11012" max="11012" width="15.7109375" style="151" customWidth="1"/>
    <col min="11013" max="11013" width="17.85546875" style="151" customWidth="1"/>
    <col min="11014" max="11014" width="15.85546875" style="151" customWidth="1"/>
    <col min="11015" max="11015" width="17.85546875" style="151" customWidth="1"/>
    <col min="11016" max="11016" width="15.28515625" style="151" customWidth="1"/>
    <col min="11017" max="11017" width="13.140625" style="151" customWidth="1"/>
    <col min="11018" max="11018" width="14.7109375" style="151" customWidth="1"/>
    <col min="11019" max="11019" width="16.28515625" style="151" customWidth="1"/>
    <col min="11020" max="11020" width="16" style="151" customWidth="1"/>
    <col min="11021" max="11021" width="13.140625" style="151" customWidth="1"/>
    <col min="11022" max="11264" width="9.140625" style="151"/>
    <col min="11265" max="11265" width="4" style="151" customWidth="1"/>
    <col min="11266" max="11266" width="24.7109375" style="151" customWidth="1"/>
    <col min="11267" max="11267" width="14.140625" style="151" customWidth="1"/>
    <col min="11268" max="11268" width="15.7109375" style="151" customWidth="1"/>
    <col min="11269" max="11269" width="17.85546875" style="151" customWidth="1"/>
    <col min="11270" max="11270" width="15.85546875" style="151" customWidth="1"/>
    <col min="11271" max="11271" width="17.85546875" style="151" customWidth="1"/>
    <col min="11272" max="11272" width="15.28515625" style="151" customWidth="1"/>
    <col min="11273" max="11273" width="13.140625" style="151" customWidth="1"/>
    <col min="11274" max="11274" width="14.7109375" style="151" customWidth="1"/>
    <col min="11275" max="11275" width="16.28515625" style="151" customWidth="1"/>
    <col min="11276" max="11276" width="16" style="151" customWidth="1"/>
    <col min="11277" max="11277" width="13.140625" style="151" customWidth="1"/>
    <col min="11278" max="11520" width="9.140625" style="151"/>
    <col min="11521" max="11521" width="4" style="151" customWidth="1"/>
    <col min="11522" max="11522" width="24.7109375" style="151" customWidth="1"/>
    <col min="11523" max="11523" width="14.140625" style="151" customWidth="1"/>
    <col min="11524" max="11524" width="15.7109375" style="151" customWidth="1"/>
    <col min="11525" max="11525" width="17.85546875" style="151" customWidth="1"/>
    <col min="11526" max="11526" width="15.85546875" style="151" customWidth="1"/>
    <col min="11527" max="11527" width="17.85546875" style="151" customWidth="1"/>
    <col min="11528" max="11528" width="15.28515625" style="151" customWidth="1"/>
    <col min="11529" max="11529" width="13.140625" style="151" customWidth="1"/>
    <col min="11530" max="11530" width="14.7109375" style="151" customWidth="1"/>
    <col min="11531" max="11531" width="16.28515625" style="151" customWidth="1"/>
    <col min="11532" max="11532" width="16" style="151" customWidth="1"/>
    <col min="11533" max="11533" width="13.140625" style="151" customWidth="1"/>
    <col min="11534" max="11776" width="9.140625" style="151"/>
    <col min="11777" max="11777" width="4" style="151" customWidth="1"/>
    <col min="11778" max="11778" width="24.7109375" style="151" customWidth="1"/>
    <col min="11779" max="11779" width="14.140625" style="151" customWidth="1"/>
    <col min="11780" max="11780" width="15.7109375" style="151" customWidth="1"/>
    <col min="11781" max="11781" width="17.85546875" style="151" customWidth="1"/>
    <col min="11782" max="11782" width="15.85546875" style="151" customWidth="1"/>
    <col min="11783" max="11783" width="17.85546875" style="151" customWidth="1"/>
    <col min="11784" max="11784" width="15.28515625" style="151" customWidth="1"/>
    <col min="11785" max="11785" width="13.140625" style="151" customWidth="1"/>
    <col min="11786" max="11786" width="14.7109375" style="151" customWidth="1"/>
    <col min="11787" max="11787" width="16.28515625" style="151" customWidth="1"/>
    <col min="11788" max="11788" width="16" style="151" customWidth="1"/>
    <col min="11789" max="11789" width="13.140625" style="151" customWidth="1"/>
    <col min="11790" max="12032" width="9.140625" style="151"/>
    <col min="12033" max="12033" width="4" style="151" customWidth="1"/>
    <col min="12034" max="12034" width="24.7109375" style="151" customWidth="1"/>
    <col min="12035" max="12035" width="14.140625" style="151" customWidth="1"/>
    <col min="12036" max="12036" width="15.7109375" style="151" customWidth="1"/>
    <col min="12037" max="12037" width="17.85546875" style="151" customWidth="1"/>
    <col min="12038" max="12038" width="15.85546875" style="151" customWidth="1"/>
    <col min="12039" max="12039" width="17.85546875" style="151" customWidth="1"/>
    <col min="12040" max="12040" width="15.28515625" style="151" customWidth="1"/>
    <col min="12041" max="12041" width="13.140625" style="151" customWidth="1"/>
    <col min="12042" max="12042" width="14.7109375" style="151" customWidth="1"/>
    <col min="12043" max="12043" width="16.28515625" style="151" customWidth="1"/>
    <col min="12044" max="12044" width="16" style="151" customWidth="1"/>
    <col min="12045" max="12045" width="13.140625" style="151" customWidth="1"/>
    <col min="12046" max="12288" width="9.140625" style="151"/>
    <col min="12289" max="12289" width="4" style="151" customWidth="1"/>
    <col min="12290" max="12290" width="24.7109375" style="151" customWidth="1"/>
    <col min="12291" max="12291" width="14.140625" style="151" customWidth="1"/>
    <col min="12292" max="12292" width="15.7109375" style="151" customWidth="1"/>
    <col min="12293" max="12293" width="17.85546875" style="151" customWidth="1"/>
    <col min="12294" max="12294" width="15.85546875" style="151" customWidth="1"/>
    <col min="12295" max="12295" width="17.85546875" style="151" customWidth="1"/>
    <col min="12296" max="12296" width="15.28515625" style="151" customWidth="1"/>
    <col min="12297" max="12297" width="13.140625" style="151" customWidth="1"/>
    <col min="12298" max="12298" width="14.7109375" style="151" customWidth="1"/>
    <col min="12299" max="12299" width="16.28515625" style="151" customWidth="1"/>
    <col min="12300" max="12300" width="16" style="151" customWidth="1"/>
    <col min="12301" max="12301" width="13.140625" style="151" customWidth="1"/>
    <col min="12302" max="12544" width="9.140625" style="151"/>
    <col min="12545" max="12545" width="4" style="151" customWidth="1"/>
    <col min="12546" max="12546" width="24.7109375" style="151" customWidth="1"/>
    <col min="12547" max="12547" width="14.140625" style="151" customWidth="1"/>
    <col min="12548" max="12548" width="15.7109375" style="151" customWidth="1"/>
    <col min="12549" max="12549" width="17.85546875" style="151" customWidth="1"/>
    <col min="12550" max="12550" width="15.85546875" style="151" customWidth="1"/>
    <col min="12551" max="12551" width="17.85546875" style="151" customWidth="1"/>
    <col min="12552" max="12552" width="15.28515625" style="151" customWidth="1"/>
    <col min="12553" max="12553" width="13.140625" style="151" customWidth="1"/>
    <col min="12554" max="12554" width="14.7109375" style="151" customWidth="1"/>
    <col min="12555" max="12555" width="16.28515625" style="151" customWidth="1"/>
    <col min="12556" max="12556" width="16" style="151" customWidth="1"/>
    <col min="12557" max="12557" width="13.140625" style="151" customWidth="1"/>
    <col min="12558" max="12800" width="9.140625" style="151"/>
    <col min="12801" max="12801" width="4" style="151" customWidth="1"/>
    <col min="12802" max="12802" width="24.7109375" style="151" customWidth="1"/>
    <col min="12803" max="12803" width="14.140625" style="151" customWidth="1"/>
    <col min="12804" max="12804" width="15.7109375" style="151" customWidth="1"/>
    <col min="12805" max="12805" width="17.85546875" style="151" customWidth="1"/>
    <col min="12806" max="12806" width="15.85546875" style="151" customWidth="1"/>
    <col min="12807" max="12807" width="17.85546875" style="151" customWidth="1"/>
    <col min="12808" max="12808" width="15.28515625" style="151" customWidth="1"/>
    <col min="12809" max="12809" width="13.140625" style="151" customWidth="1"/>
    <col min="12810" max="12810" width="14.7109375" style="151" customWidth="1"/>
    <col min="12811" max="12811" width="16.28515625" style="151" customWidth="1"/>
    <col min="12812" max="12812" width="16" style="151" customWidth="1"/>
    <col min="12813" max="12813" width="13.140625" style="151" customWidth="1"/>
    <col min="12814" max="13056" width="9.140625" style="151"/>
    <col min="13057" max="13057" width="4" style="151" customWidth="1"/>
    <col min="13058" max="13058" width="24.7109375" style="151" customWidth="1"/>
    <col min="13059" max="13059" width="14.140625" style="151" customWidth="1"/>
    <col min="13060" max="13060" width="15.7109375" style="151" customWidth="1"/>
    <col min="13061" max="13061" width="17.85546875" style="151" customWidth="1"/>
    <col min="13062" max="13062" width="15.85546875" style="151" customWidth="1"/>
    <col min="13063" max="13063" width="17.85546875" style="151" customWidth="1"/>
    <col min="13064" max="13064" width="15.28515625" style="151" customWidth="1"/>
    <col min="13065" max="13065" width="13.140625" style="151" customWidth="1"/>
    <col min="13066" max="13066" width="14.7109375" style="151" customWidth="1"/>
    <col min="13067" max="13067" width="16.28515625" style="151" customWidth="1"/>
    <col min="13068" max="13068" width="16" style="151" customWidth="1"/>
    <col min="13069" max="13069" width="13.140625" style="151" customWidth="1"/>
    <col min="13070" max="13312" width="9.140625" style="151"/>
    <col min="13313" max="13313" width="4" style="151" customWidth="1"/>
    <col min="13314" max="13314" width="24.7109375" style="151" customWidth="1"/>
    <col min="13315" max="13315" width="14.140625" style="151" customWidth="1"/>
    <col min="13316" max="13316" width="15.7109375" style="151" customWidth="1"/>
    <col min="13317" max="13317" width="17.85546875" style="151" customWidth="1"/>
    <col min="13318" max="13318" width="15.85546875" style="151" customWidth="1"/>
    <col min="13319" max="13319" width="17.85546875" style="151" customWidth="1"/>
    <col min="13320" max="13320" width="15.28515625" style="151" customWidth="1"/>
    <col min="13321" max="13321" width="13.140625" style="151" customWidth="1"/>
    <col min="13322" max="13322" width="14.7109375" style="151" customWidth="1"/>
    <col min="13323" max="13323" width="16.28515625" style="151" customWidth="1"/>
    <col min="13324" max="13324" width="16" style="151" customWidth="1"/>
    <col min="13325" max="13325" width="13.140625" style="151" customWidth="1"/>
    <col min="13326" max="13568" width="9.140625" style="151"/>
    <col min="13569" max="13569" width="4" style="151" customWidth="1"/>
    <col min="13570" max="13570" width="24.7109375" style="151" customWidth="1"/>
    <col min="13571" max="13571" width="14.140625" style="151" customWidth="1"/>
    <col min="13572" max="13572" width="15.7109375" style="151" customWidth="1"/>
    <col min="13573" max="13573" width="17.85546875" style="151" customWidth="1"/>
    <col min="13574" max="13574" width="15.85546875" style="151" customWidth="1"/>
    <col min="13575" max="13575" width="17.85546875" style="151" customWidth="1"/>
    <col min="13576" max="13576" width="15.28515625" style="151" customWidth="1"/>
    <col min="13577" max="13577" width="13.140625" style="151" customWidth="1"/>
    <col min="13578" max="13578" width="14.7109375" style="151" customWidth="1"/>
    <col min="13579" max="13579" width="16.28515625" style="151" customWidth="1"/>
    <col min="13580" max="13580" width="16" style="151" customWidth="1"/>
    <col min="13581" max="13581" width="13.140625" style="151" customWidth="1"/>
    <col min="13582" max="13824" width="9.140625" style="151"/>
    <col min="13825" max="13825" width="4" style="151" customWidth="1"/>
    <col min="13826" max="13826" width="24.7109375" style="151" customWidth="1"/>
    <col min="13827" max="13827" width="14.140625" style="151" customWidth="1"/>
    <col min="13828" max="13828" width="15.7109375" style="151" customWidth="1"/>
    <col min="13829" max="13829" width="17.85546875" style="151" customWidth="1"/>
    <col min="13830" max="13830" width="15.85546875" style="151" customWidth="1"/>
    <col min="13831" max="13831" width="17.85546875" style="151" customWidth="1"/>
    <col min="13832" max="13832" width="15.28515625" style="151" customWidth="1"/>
    <col min="13833" max="13833" width="13.140625" style="151" customWidth="1"/>
    <col min="13834" max="13834" width="14.7109375" style="151" customWidth="1"/>
    <col min="13835" max="13835" width="16.28515625" style="151" customWidth="1"/>
    <col min="13836" max="13836" width="16" style="151" customWidth="1"/>
    <col min="13837" max="13837" width="13.140625" style="151" customWidth="1"/>
    <col min="13838" max="14080" width="9.140625" style="151"/>
    <col min="14081" max="14081" width="4" style="151" customWidth="1"/>
    <col min="14082" max="14082" width="24.7109375" style="151" customWidth="1"/>
    <col min="14083" max="14083" width="14.140625" style="151" customWidth="1"/>
    <col min="14084" max="14084" width="15.7109375" style="151" customWidth="1"/>
    <col min="14085" max="14085" width="17.85546875" style="151" customWidth="1"/>
    <col min="14086" max="14086" width="15.85546875" style="151" customWidth="1"/>
    <col min="14087" max="14087" width="17.85546875" style="151" customWidth="1"/>
    <col min="14088" max="14088" width="15.28515625" style="151" customWidth="1"/>
    <col min="14089" max="14089" width="13.140625" style="151" customWidth="1"/>
    <col min="14090" max="14090" width="14.7109375" style="151" customWidth="1"/>
    <col min="14091" max="14091" width="16.28515625" style="151" customWidth="1"/>
    <col min="14092" max="14092" width="16" style="151" customWidth="1"/>
    <col min="14093" max="14093" width="13.140625" style="151" customWidth="1"/>
    <col min="14094" max="14336" width="9.140625" style="151"/>
    <col min="14337" max="14337" width="4" style="151" customWidth="1"/>
    <col min="14338" max="14338" width="24.7109375" style="151" customWidth="1"/>
    <col min="14339" max="14339" width="14.140625" style="151" customWidth="1"/>
    <col min="14340" max="14340" width="15.7109375" style="151" customWidth="1"/>
    <col min="14341" max="14341" width="17.85546875" style="151" customWidth="1"/>
    <col min="14342" max="14342" width="15.85546875" style="151" customWidth="1"/>
    <col min="14343" max="14343" width="17.85546875" style="151" customWidth="1"/>
    <col min="14344" max="14344" width="15.28515625" style="151" customWidth="1"/>
    <col min="14345" max="14345" width="13.140625" style="151" customWidth="1"/>
    <col min="14346" max="14346" width="14.7109375" style="151" customWidth="1"/>
    <col min="14347" max="14347" width="16.28515625" style="151" customWidth="1"/>
    <col min="14348" max="14348" width="16" style="151" customWidth="1"/>
    <col min="14349" max="14349" width="13.140625" style="151" customWidth="1"/>
    <col min="14350" max="14592" width="9.140625" style="151"/>
    <col min="14593" max="14593" width="4" style="151" customWidth="1"/>
    <col min="14594" max="14594" width="24.7109375" style="151" customWidth="1"/>
    <col min="14595" max="14595" width="14.140625" style="151" customWidth="1"/>
    <col min="14596" max="14596" width="15.7109375" style="151" customWidth="1"/>
    <col min="14597" max="14597" width="17.85546875" style="151" customWidth="1"/>
    <col min="14598" max="14598" width="15.85546875" style="151" customWidth="1"/>
    <col min="14599" max="14599" width="17.85546875" style="151" customWidth="1"/>
    <col min="14600" max="14600" width="15.28515625" style="151" customWidth="1"/>
    <col min="14601" max="14601" width="13.140625" style="151" customWidth="1"/>
    <col min="14602" max="14602" width="14.7109375" style="151" customWidth="1"/>
    <col min="14603" max="14603" width="16.28515625" style="151" customWidth="1"/>
    <col min="14604" max="14604" width="16" style="151" customWidth="1"/>
    <col min="14605" max="14605" width="13.140625" style="151" customWidth="1"/>
    <col min="14606" max="14848" width="9.140625" style="151"/>
    <col min="14849" max="14849" width="4" style="151" customWidth="1"/>
    <col min="14850" max="14850" width="24.7109375" style="151" customWidth="1"/>
    <col min="14851" max="14851" width="14.140625" style="151" customWidth="1"/>
    <col min="14852" max="14852" width="15.7109375" style="151" customWidth="1"/>
    <col min="14853" max="14853" width="17.85546875" style="151" customWidth="1"/>
    <col min="14854" max="14854" width="15.85546875" style="151" customWidth="1"/>
    <col min="14855" max="14855" width="17.85546875" style="151" customWidth="1"/>
    <col min="14856" max="14856" width="15.28515625" style="151" customWidth="1"/>
    <col min="14857" max="14857" width="13.140625" style="151" customWidth="1"/>
    <col min="14858" max="14858" width="14.7109375" style="151" customWidth="1"/>
    <col min="14859" max="14859" width="16.28515625" style="151" customWidth="1"/>
    <col min="14860" max="14860" width="16" style="151" customWidth="1"/>
    <col min="14861" max="14861" width="13.140625" style="151" customWidth="1"/>
    <col min="14862" max="15104" width="9.140625" style="151"/>
    <col min="15105" max="15105" width="4" style="151" customWidth="1"/>
    <col min="15106" max="15106" width="24.7109375" style="151" customWidth="1"/>
    <col min="15107" max="15107" width="14.140625" style="151" customWidth="1"/>
    <col min="15108" max="15108" width="15.7109375" style="151" customWidth="1"/>
    <col min="15109" max="15109" width="17.85546875" style="151" customWidth="1"/>
    <col min="15110" max="15110" width="15.85546875" style="151" customWidth="1"/>
    <col min="15111" max="15111" width="17.85546875" style="151" customWidth="1"/>
    <col min="15112" max="15112" width="15.28515625" style="151" customWidth="1"/>
    <col min="15113" max="15113" width="13.140625" style="151" customWidth="1"/>
    <col min="15114" max="15114" width="14.7109375" style="151" customWidth="1"/>
    <col min="15115" max="15115" width="16.28515625" style="151" customWidth="1"/>
    <col min="15116" max="15116" width="16" style="151" customWidth="1"/>
    <col min="15117" max="15117" width="13.140625" style="151" customWidth="1"/>
    <col min="15118" max="15360" width="9.140625" style="151"/>
    <col min="15361" max="15361" width="4" style="151" customWidth="1"/>
    <col min="15362" max="15362" width="24.7109375" style="151" customWidth="1"/>
    <col min="15363" max="15363" width="14.140625" style="151" customWidth="1"/>
    <col min="15364" max="15364" width="15.7109375" style="151" customWidth="1"/>
    <col min="15365" max="15365" width="17.85546875" style="151" customWidth="1"/>
    <col min="15366" max="15366" width="15.85546875" style="151" customWidth="1"/>
    <col min="15367" max="15367" width="17.85546875" style="151" customWidth="1"/>
    <col min="15368" max="15368" width="15.28515625" style="151" customWidth="1"/>
    <col min="15369" max="15369" width="13.140625" style="151" customWidth="1"/>
    <col min="15370" max="15370" width="14.7109375" style="151" customWidth="1"/>
    <col min="15371" max="15371" width="16.28515625" style="151" customWidth="1"/>
    <col min="15372" max="15372" width="16" style="151" customWidth="1"/>
    <col min="15373" max="15373" width="13.140625" style="151" customWidth="1"/>
    <col min="15374" max="15616" width="9.140625" style="151"/>
    <col min="15617" max="15617" width="4" style="151" customWidth="1"/>
    <col min="15618" max="15618" width="24.7109375" style="151" customWidth="1"/>
    <col min="15619" max="15619" width="14.140625" style="151" customWidth="1"/>
    <col min="15620" max="15620" width="15.7109375" style="151" customWidth="1"/>
    <col min="15621" max="15621" width="17.85546875" style="151" customWidth="1"/>
    <col min="15622" max="15622" width="15.85546875" style="151" customWidth="1"/>
    <col min="15623" max="15623" width="17.85546875" style="151" customWidth="1"/>
    <col min="15624" max="15624" width="15.28515625" style="151" customWidth="1"/>
    <col min="15625" max="15625" width="13.140625" style="151" customWidth="1"/>
    <col min="15626" max="15626" width="14.7109375" style="151" customWidth="1"/>
    <col min="15627" max="15627" width="16.28515625" style="151" customWidth="1"/>
    <col min="15628" max="15628" width="16" style="151" customWidth="1"/>
    <col min="15629" max="15629" width="13.140625" style="151" customWidth="1"/>
    <col min="15630" max="15872" width="9.140625" style="151"/>
    <col min="15873" max="15873" width="4" style="151" customWidth="1"/>
    <col min="15874" max="15874" width="24.7109375" style="151" customWidth="1"/>
    <col min="15875" max="15875" width="14.140625" style="151" customWidth="1"/>
    <col min="15876" max="15876" width="15.7109375" style="151" customWidth="1"/>
    <col min="15877" max="15877" width="17.85546875" style="151" customWidth="1"/>
    <col min="15878" max="15878" width="15.85546875" style="151" customWidth="1"/>
    <col min="15879" max="15879" width="17.85546875" style="151" customWidth="1"/>
    <col min="15880" max="15880" width="15.28515625" style="151" customWidth="1"/>
    <col min="15881" max="15881" width="13.140625" style="151" customWidth="1"/>
    <col min="15882" max="15882" width="14.7109375" style="151" customWidth="1"/>
    <col min="15883" max="15883" width="16.28515625" style="151" customWidth="1"/>
    <col min="15884" max="15884" width="16" style="151" customWidth="1"/>
    <col min="15885" max="15885" width="13.140625" style="151" customWidth="1"/>
    <col min="15886" max="16128" width="9.140625" style="151"/>
    <col min="16129" max="16129" width="4" style="151" customWidth="1"/>
    <col min="16130" max="16130" width="24.7109375" style="151" customWidth="1"/>
    <col min="16131" max="16131" width="14.140625" style="151" customWidth="1"/>
    <col min="16132" max="16132" width="15.7109375" style="151" customWidth="1"/>
    <col min="16133" max="16133" width="17.85546875" style="151" customWidth="1"/>
    <col min="16134" max="16134" width="15.85546875" style="151" customWidth="1"/>
    <col min="16135" max="16135" width="17.85546875" style="151" customWidth="1"/>
    <col min="16136" max="16136" width="15.28515625" style="151" customWidth="1"/>
    <col min="16137" max="16137" width="13.140625" style="151" customWidth="1"/>
    <col min="16138" max="16138" width="14.7109375" style="151" customWidth="1"/>
    <col min="16139" max="16139" width="16.28515625" style="151" customWidth="1"/>
    <col min="16140" max="16140" width="16" style="151" customWidth="1"/>
    <col min="16141" max="16141" width="13.140625" style="151" customWidth="1"/>
    <col min="16142" max="16384" width="9.140625" style="151"/>
  </cols>
  <sheetData>
    <row r="1" spans="1:22" ht="13.5" customHeight="1" thickBot="1">
      <c r="A1" s="149" t="s">
        <v>830</v>
      </c>
      <c r="B1" s="226"/>
      <c r="C1" s="150"/>
      <c r="D1" s="150"/>
      <c r="E1" s="150"/>
      <c r="F1" s="150"/>
      <c r="G1" s="150"/>
      <c r="H1" s="150"/>
      <c r="I1" s="150"/>
      <c r="J1" s="150"/>
      <c r="K1" s="806" t="s">
        <v>831</v>
      </c>
      <c r="L1" s="806"/>
      <c r="M1" s="806"/>
    </row>
    <row r="2" spans="1:22" ht="19.5" customHeight="1" thickTop="1">
      <c r="A2" s="807" t="s">
        <v>56</v>
      </c>
      <c r="B2" s="809" t="s">
        <v>88</v>
      </c>
      <c r="C2" s="811" t="s">
        <v>1971</v>
      </c>
      <c r="D2" s="811"/>
      <c r="E2" s="811"/>
      <c r="F2" s="811"/>
      <c r="G2" s="811"/>
      <c r="H2" s="811"/>
      <c r="I2" s="811"/>
      <c r="J2" s="811"/>
      <c r="K2" s="811"/>
      <c r="L2" s="809" t="s">
        <v>1972</v>
      </c>
      <c r="M2" s="812" t="s">
        <v>1973</v>
      </c>
      <c r="N2" s="152"/>
      <c r="O2" s="152"/>
      <c r="P2" s="152"/>
      <c r="Q2" s="152"/>
      <c r="R2" s="152"/>
      <c r="S2" s="152"/>
      <c r="T2" s="152"/>
      <c r="U2" s="152"/>
      <c r="V2" s="152"/>
    </row>
    <row r="3" spans="1:22" ht="15" customHeight="1">
      <c r="A3" s="808"/>
      <c r="B3" s="810"/>
      <c r="C3" s="810" t="s">
        <v>832</v>
      </c>
      <c r="D3" s="810" t="s">
        <v>1974</v>
      </c>
      <c r="E3" s="810" t="s">
        <v>833</v>
      </c>
      <c r="F3" s="814" t="s">
        <v>834</v>
      </c>
      <c r="G3" s="814"/>
      <c r="H3" s="810" t="s">
        <v>1975</v>
      </c>
      <c r="I3" s="810" t="s">
        <v>1976</v>
      </c>
      <c r="J3" s="814" t="s">
        <v>1977</v>
      </c>
      <c r="K3" s="814"/>
      <c r="L3" s="810"/>
      <c r="M3" s="813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10.5" customHeight="1">
      <c r="A4" s="808"/>
      <c r="B4" s="810"/>
      <c r="C4" s="810"/>
      <c r="D4" s="810"/>
      <c r="E4" s="810"/>
      <c r="F4" s="810" t="s">
        <v>237</v>
      </c>
      <c r="G4" s="227" t="s">
        <v>314</v>
      </c>
      <c r="H4" s="810"/>
      <c r="I4" s="810"/>
      <c r="J4" s="810" t="s">
        <v>237</v>
      </c>
      <c r="K4" s="227" t="s">
        <v>314</v>
      </c>
      <c r="L4" s="810"/>
      <c r="M4" s="813"/>
    </row>
    <row r="5" spans="1:22" ht="42" customHeight="1">
      <c r="A5" s="808"/>
      <c r="B5" s="810"/>
      <c r="C5" s="810"/>
      <c r="D5" s="810"/>
      <c r="E5" s="810"/>
      <c r="F5" s="810"/>
      <c r="G5" s="227" t="s">
        <v>835</v>
      </c>
      <c r="H5" s="810"/>
      <c r="I5" s="810"/>
      <c r="J5" s="810"/>
      <c r="K5" s="227" t="s">
        <v>836</v>
      </c>
      <c r="L5" s="810"/>
      <c r="M5" s="813"/>
      <c r="O5" s="153"/>
      <c r="P5" s="153"/>
      <c r="Q5" s="153"/>
    </row>
    <row r="6" spans="1:22" s="155" customFormat="1" ht="29.25" customHeight="1">
      <c r="A6" s="741" t="s">
        <v>837</v>
      </c>
      <c r="B6" s="742"/>
      <c r="C6" s="140">
        <v>9951</v>
      </c>
      <c r="D6" s="140">
        <v>13479</v>
      </c>
      <c r="E6" s="140">
        <v>17752</v>
      </c>
      <c r="F6" s="140">
        <v>128706</v>
      </c>
      <c r="G6" s="140">
        <v>102422</v>
      </c>
      <c r="H6" s="140">
        <v>6119</v>
      </c>
      <c r="I6" s="140">
        <v>5748</v>
      </c>
      <c r="J6" s="140">
        <v>58426</v>
      </c>
      <c r="K6" s="140">
        <v>36205</v>
      </c>
      <c r="L6" s="154">
        <v>0.45264454550384653</v>
      </c>
      <c r="M6" s="144">
        <v>13488</v>
      </c>
      <c r="O6" s="156"/>
      <c r="P6" s="157"/>
      <c r="Q6" s="156"/>
    </row>
    <row r="7" spans="1:22" s="176" customFormat="1" ht="20.100000000000001" customHeight="1">
      <c r="A7" s="174"/>
      <c r="B7" s="228" t="s">
        <v>90</v>
      </c>
      <c r="C7" s="101">
        <v>341</v>
      </c>
      <c r="D7" s="101">
        <v>3260</v>
      </c>
      <c r="E7" s="101">
        <v>1420</v>
      </c>
      <c r="F7" s="101">
        <v>6804</v>
      </c>
      <c r="G7" s="101">
        <v>3885</v>
      </c>
      <c r="H7" s="101">
        <v>198</v>
      </c>
      <c r="I7" s="101">
        <v>706</v>
      </c>
      <c r="J7" s="101">
        <v>4035</v>
      </c>
      <c r="K7" s="101">
        <v>1675</v>
      </c>
      <c r="L7" s="175">
        <v>0.64088310038119445</v>
      </c>
      <c r="M7" s="99">
        <v>713</v>
      </c>
      <c r="O7" s="177"/>
      <c r="P7" s="178"/>
      <c r="Q7" s="177"/>
    </row>
    <row r="8" spans="1:22" s="155" customFormat="1" ht="15" customHeight="1">
      <c r="A8" s="180">
        <v>1</v>
      </c>
      <c r="B8" s="181" t="s">
        <v>838</v>
      </c>
      <c r="C8" s="142">
        <v>52</v>
      </c>
      <c r="D8" s="142">
        <v>261</v>
      </c>
      <c r="E8" s="142">
        <v>2</v>
      </c>
      <c r="F8" s="142">
        <v>1769</v>
      </c>
      <c r="G8" s="142">
        <v>1070</v>
      </c>
      <c r="H8" s="142">
        <v>80</v>
      </c>
      <c r="I8" s="142">
        <v>0</v>
      </c>
      <c r="J8" s="142">
        <v>954</v>
      </c>
      <c r="K8" s="142">
        <v>347</v>
      </c>
      <c r="L8" s="159">
        <v>0.51595457003785827</v>
      </c>
      <c r="M8" s="145">
        <v>215</v>
      </c>
      <c r="O8" s="156"/>
      <c r="P8" s="160"/>
      <c r="Q8" s="156"/>
    </row>
    <row r="9" spans="1:22" s="155" customFormat="1" ht="15" customHeight="1">
      <c r="A9" s="180">
        <v>2</v>
      </c>
      <c r="B9" s="181" t="s">
        <v>839</v>
      </c>
      <c r="C9" s="142">
        <v>103</v>
      </c>
      <c r="D9" s="142">
        <v>765</v>
      </c>
      <c r="E9" s="142">
        <v>844</v>
      </c>
      <c r="F9" s="142">
        <v>2180</v>
      </c>
      <c r="G9" s="142">
        <v>1505</v>
      </c>
      <c r="H9" s="142">
        <v>69</v>
      </c>
      <c r="I9" s="142">
        <v>559</v>
      </c>
      <c r="J9" s="142">
        <v>1342</v>
      </c>
      <c r="K9" s="142">
        <v>898</v>
      </c>
      <c r="L9" s="159">
        <v>0.7940828402366864</v>
      </c>
      <c r="M9" s="145">
        <v>279</v>
      </c>
      <c r="O9" s="156"/>
      <c r="P9" s="160"/>
      <c r="Q9" s="156"/>
    </row>
    <row r="10" spans="1:22" s="155" customFormat="1" ht="15" customHeight="1">
      <c r="A10" s="180">
        <v>3</v>
      </c>
      <c r="B10" s="181" t="s">
        <v>840</v>
      </c>
      <c r="C10" s="142">
        <v>115</v>
      </c>
      <c r="D10" s="142">
        <v>2028</v>
      </c>
      <c r="E10" s="142">
        <v>560</v>
      </c>
      <c r="F10" s="142">
        <v>1948</v>
      </c>
      <c r="G10" s="142">
        <v>1128</v>
      </c>
      <c r="H10" s="142">
        <v>5</v>
      </c>
      <c r="I10" s="142">
        <v>144</v>
      </c>
      <c r="J10" s="142">
        <v>831</v>
      </c>
      <c r="K10" s="142">
        <v>203</v>
      </c>
      <c r="L10" s="159">
        <v>0.45936981757877282</v>
      </c>
      <c r="M10" s="145">
        <v>179</v>
      </c>
      <c r="O10" s="156"/>
      <c r="P10" s="160"/>
      <c r="Q10" s="156"/>
    </row>
    <row r="11" spans="1:22" s="155" customFormat="1" ht="15" customHeight="1">
      <c r="A11" s="180">
        <v>4</v>
      </c>
      <c r="B11" s="181" t="s">
        <v>841</v>
      </c>
      <c r="C11" s="142">
        <v>71</v>
      </c>
      <c r="D11" s="142">
        <v>206</v>
      </c>
      <c r="E11" s="142">
        <v>14</v>
      </c>
      <c r="F11" s="142">
        <v>907</v>
      </c>
      <c r="G11" s="142">
        <v>182</v>
      </c>
      <c r="H11" s="142">
        <v>44</v>
      </c>
      <c r="I11" s="142">
        <v>3</v>
      </c>
      <c r="J11" s="142">
        <v>908</v>
      </c>
      <c r="K11" s="142">
        <v>227</v>
      </c>
      <c r="L11" s="159">
        <v>0.95780590717299574</v>
      </c>
      <c r="M11" s="145">
        <v>40</v>
      </c>
      <c r="O11" s="156"/>
      <c r="P11" s="160"/>
      <c r="Q11" s="156"/>
    </row>
    <row r="12" spans="1:22" s="176" customFormat="1" ht="20.100000000000001" customHeight="1">
      <c r="A12" s="804" t="s">
        <v>2</v>
      </c>
      <c r="B12" s="805"/>
      <c r="C12" s="101">
        <v>432</v>
      </c>
      <c r="D12" s="101">
        <v>357</v>
      </c>
      <c r="E12" s="101">
        <v>514</v>
      </c>
      <c r="F12" s="101">
        <v>4592</v>
      </c>
      <c r="G12" s="101">
        <v>1644</v>
      </c>
      <c r="H12" s="101">
        <v>151</v>
      </c>
      <c r="I12" s="101">
        <v>162</v>
      </c>
      <c r="J12" s="101">
        <v>3495</v>
      </c>
      <c r="K12" s="101">
        <v>724</v>
      </c>
      <c r="L12" s="175">
        <v>0.76293385723641127</v>
      </c>
      <c r="M12" s="99">
        <v>359</v>
      </c>
      <c r="O12" s="177"/>
      <c r="P12" s="179"/>
      <c r="Q12" s="177"/>
    </row>
    <row r="13" spans="1:22" s="155" customFormat="1" ht="15" customHeight="1">
      <c r="A13" s="180">
        <v>1</v>
      </c>
      <c r="B13" s="181" t="s">
        <v>842</v>
      </c>
      <c r="C13" s="142">
        <v>65</v>
      </c>
      <c r="D13" s="142">
        <v>5</v>
      </c>
      <c r="E13" s="142">
        <v>0</v>
      </c>
      <c r="F13" s="142">
        <v>766</v>
      </c>
      <c r="G13" s="142">
        <v>117</v>
      </c>
      <c r="H13" s="142">
        <v>35</v>
      </c>
      <c r="I13" s="142">
        <v>88</v>
      </c>
      <c r="J13" s="142">
        <v>667</v>
      </c>
      <c r="K13" s="142">
        <v>0</v>
      </c>
      <c r="L13" s="159">
        <v>0.93548387096774188</v>
      </c>
      <c r="M13" s="145">
        <v>27</v>
      </c>
      <c r="O13" s="156"/>
      <c r="P13" s="158"/>
      <c r="Q13" s="156"/>
    </row>
    <row r="14" spans="1:22" s="168" customFormat="1" ht="15" customHeight="1">
      <c r="A14" s="171">
        <v>2</v>
      </c>
      <c r="B14" s="172" t="s">
        <v>843</v>
      </c>
      <c r="C14" s="139">
        <v>175</v>
      </c>
      <c r="D14" s="139">
        <v>108</v>
      </c>
      <c r="E14" s="139">
        <v>513</v>
      </c>
      <c r="F14" s="139">
        <v>1855</v>
      </c>
      <c r="G14" s="139">
        <v>720</v>
      </c>
      <c r="H14" s="139">
        <v>55</v>
      </c>
      <c r="I14" s="139">
        <v>0</v>
      </c>
      <c r="J14" s="139">
        <v>1005</v>
      </c>
      <c r="K14" s="139">
        <v>49</v>
      </c>
      <c r="L14" s="167">
        <v>0.52617801047120416</v>
      </c>
      <c r="M14" s="173">
        <v>193</v>
      </c>
      <c r="O14" s="169"/>
      <c r="P14" s="170"/>
      <c r="Q14" s="169"/>
    </row>
    <row r="15" spans="1:22" s="155" customFormat="1" ht="15" customHeight="1">
      <c r="A15" s="180"/>
      <c r="B15" s="181" t="s">
        <v>844</v>
      </c>
      <c r="C15" s="91"/>
      <c r="D15" s="91"/>
      <c r="E15" s="91"/>
      <c r="F15" s="143">
        <v>1184</v>
      </c>
      <c r="G15" s="143">
        <v>561</v>
      </c>
      <c r="H15" s="91"/>
      <c r="I15" s="91"/>
      <c r="J15" s="91"/>
      <c r="K15" s="91"/>
      <c r="L15" s="161"/>
      <c r="M15" s="145">
        <v>105</v>
      </c>
      <c r="O15" s="156"/>
      <c r="P15" s="160"/>
      <c r="Q15" s="156"/>
    </row>
    <row r="16" spans="1:22" s="155" customFormat="1" ht="15" customHeight="1">
      <c r="A16" s="180"/>
      <c r="B16" s="181" t="s">
        <v>845</v>
      </c>
      <c r="C16" s="91"/>
      <c r="D16" s="91"/>
      <c r="E16" s="91"/>
      <c r="F16" s="143">
        <v>671</v>
      </c>
      <c r="G16" s="143">
        <v>159</v>
      </c>
      <c r="H16" s="91"/>
      <c r="I16" s="91"/>
      <c r="J16" s="91"/>
      <c r="K16" s="91"/>
      <c r="L16" s="161"/>
      <c r="M16" s="145">
        <v>88</v>
      </c>
      <c r="O16" s="156"/>
      <c r="P16" s="162"/>
      <c r="Q16" s="156"/>
    </row>
    <row r="17" spans="1:17" s="155" customFormat="1" ht="15" customHeight="1">
      <c r="A17" s="180">
        <v>3</v>
      </c>
      <c r="B17" s="181" t="s">
        <v>846</v>
      </c>
      <c r="C17" s="142">
        <v>21</v>
      </c>
      <c r="D17" s="142">
        <v>99</v>
      </c>
      <c r="E17" s="142">
        <v>1</v>
      </c>
      <c r="F17" s="142">
        <v>1220</v>
      </c>
      <c r="G17" s="142">
        <v>464</v>
      </c>
      <c r="H17" s="142">
        <v>16</v>
      </c>
      <c r="I17" s="142">
        <v>0</v>
      </c>
      <c r="J17" s="142">
        <v>1212</v>
      </c>
      <c r="K17" s="142">
        <v>456</v>
      </c>
      <c r="L17" s="159">
        <v>0.98058252427184467</v>
      </c>
      <c r="M17" s="145">
        <v>24</v>
      </c>
      <c r="O17" s="156"/>
      <c r="P17" s="160"/>
      <c r="Q17" s="156"/>
    </row>
    <row r="18" spans="1:17" s="155" customFormat="1" ht="15" customHeight="1">
      <c r="A18" s="180">
        <v>4</v>
      </c>
      <c r="B18" s="181" t="s">
        <v>847</v>
      </c>
      <c r="C18" s="142">
        <v>171</v>
      </c>
      <c r="D18" s="142">
        <v>145</v>
      </c>
      <c r="E18" s="142">
        <v>0</v>
      </c>
      <c r="F18" s="142">
        <v>751</v>
      </c>
      <c r="G18" s="142">
        <v>343</v>
      </c>
      <c r="H18" s="142">
        <v>45</v>
      </c>
      <c r="I18" s="142">
        <v>74</v>
      </c>
      <c r="J18" s="142">
        <v>611</v>
      </c>
      <c r="K18" s="142">
        <v>219</v>
      </c>
      <c r="L18" s="159">
        <v>0.84626038781163437</v>
      </c>
      <c r="M18" s="145">
        <v>115</v>
      </c>
      <c r="O18" s="156"/>
      <c r="P18" s="160"/>
      <c r="Q18" s="156"/>
    </row>
    <row r="19" spans="1:17" s="176" customFormat="1" ht="20.100000000000001" customHeight="1">
      <c r="A19" s="804" t="s">
        <v>92</v>
      </c>
      <c r="B19" s="805"/>
      <c r="C19" s="101">
        <v>685</v>
      </c>
      <c r="D19" s="101">
        <v>1134</v>
      </c>
      <c r="E19" s="101">
        <v>954</v>
      </c>
      <c r="F19" s="101">
        <v>7602</v>
      </c>
      <c r="G19" s="101">
        <v>4102</v>
      </c>
      <c r="H19" s="101">
        <v>307</v>
      </c>
      <c r="I19" s="101">
        <v>65</v>
      </c>
      <c r="J19" s="101">
        <v>6133</v>
      </c>
      <c r="K19" s="101">
        <v>2847</v>
      </c>
      <c r="L19" s="175">
        <v>0.78187149413564505</v>
      </c>
      <c r="M19" s="99">
        <v>908</v>
      </c>
      <c r="O19" s="177"/>
      <c r="P19" s="179"/>
      <c r="Q19" s="177"/>
    </row>
    <row r="20" spans="1:17" s="155" customFormat="1" ht="15" customHeight="1">
      <c r="A20" s="180">
        <v>1</v>
      </c>
      <c r="B20" s="181" t="s">
        <v>848</v>
      </c>
      <c r="C20" s="142">
        <v>105</v>
      </c>
      <c r="D20" s="142">
        <v>266</v>
      </c>
      <c r="E20" s="142">
        <v>7</v>
      </c>
      <c r="F20" s="142">
        <v>1148</v>
      </c>
      <c r="G20" s="142">
        <v>420</v>
      </c>
      <c r="H20" s="142">
        <v>32</v>
      </c>
      <c r="I20" s="142">
        <v>2</v>
      </c>
      <c r="J20" s="142">
        <v>642</v>
      </c>
      <c r="K20" s="142">
        <v>15</v>
      </c>
      <c r="L20" s="159">
        <v>0.54499151103565369</v>
      </c>
      <c r="M20" s="145">
        <v>112</v>
      </c>
      <c r="O20" s="156"/>
      <c r="P20" s="160"/>
      <c r="Q20" s="156"/>
    </row>
    <row r="21" spans="1:17" s="168" customFormat="1" ht="15" customHeight="1">
      <c r="A21" s="171">
        <v>2</v>
      </c>
      <c r="B21" s="172" t="s">
        <v>849</v>
      </c>
      <c r="C21" s="139">
        <v>199</v>
      </c>
      <c r="D21" s="139">
        <v>226</v>
      </c>
      <c r="E21" s="139">
        <v>23</v>
      </c>
      <c r="F21" s="139">
        <v>2490</v>
      </c>
      <c r="G21" s="139">
        <v>1830</v>
      </c>
      <c r="H21" s="139">
        <v>137</v>
      </c>
      <c r="I21" s="139">
        <v>63</v>
      </c>
      <c r="J21" s="139">
        <v>2196</v>
      </c>
      <c r="K21" s="139">
        <v>1584</v>
      </c>
      <c r="L21" s="167">
        <v>0.85647425897035878</v>
      </c>
      <c r="M21" s="173">
        <v>368</v>
      </c>
      <c r="O21" s="169"/>
      <c r="P21" s="158"/>
      <c r="Q21" s="169"/>
    </row>
    <row r="22" spans="1:17" s="155" customFormat="1" ht="15" customHeight="1">
      <c r="A22" s="180">
        <v>3</v>
      </c>
      <c r="B22" s="181" t="s">
        <v>850</v>
      </c>
      <c r="C22" s="142">
        <v>267</v>
      </c>
      <c r="D22" s="142">
        <v>601</v>
      </c>
      <c r="E22" s="142">
        <v>924</v>
      </c>
      <c r="F22" s="142">
        <v>2771</v>
      </c>
      <c r="G22" s="142">
        <v>1341</v>
      </c>
      <c r="H22" s="142">
        <v>138</v>
      </c>
      <c r="I22" s="142">
        <v>0</v>
      </c>
      <c r="J22" s="142">
        <v>2601</v>
      </c>
      <c r="K22" s="142">
        <v>1211</v>
      </c>
      <c r="L22" s="159">
        <v>0.89412169130285324</v>
      </c>
      <c r="M22" s="145">
        <v>309</v>
      </c>
      <c r="O22" s="156"/>
      <c r="P22" s="160"/>
      <c r="Q22" s="156"/>
    </row>
    <row r="23" spans="1:17" s="155" customFormat="1" ht="15" customHeight="1">
      <c r="A23" s="180">
        <v>4</v>
      </c>
      <c r="B23" s="181" t="s">
        <v>851</v>
      </c>
      <c r="C23" s="142">
        <v>114</v>
      </c>
      <c r="D23" s="142">
        <v>41</v>
      </c>
      <c r="E23" s="142">
        <v>0</v>
      </c>
      <c r="F23" s="142">
        <v>1193</v>
      </c>
      <c r="G23" s="142">
        <v>511</v>
      </c>
      <c r="H23" s="142">
        <v>0</v>
      </c>
      <c r="I23" s="142">
        <v>0</v>
      </c>
      <c r="J23" s="142">
        <v>694</v>
      </c>
      <c r="K23" s="142">
        <v>37</v>
      </c>
      <c r="L23" s="159">
        <v>0.58172673931265717</v>
      </c>
      <c r="M23" s="145">
        <v>119</v>
      </c>
      <c r="O23" s="156"/>
      <c r="P23" s="160"/>
      <c r="Q23" s="156"/>
    </row>
    <row r="24" spans="1:17" s="176" customFormat="1" ht="20.100000000000001" customHeight="1">
      <c r="A24" s="804" t="s">
        <v>93</v>
      </c>
      <c r="B24" s="805"/>
      <c r="C24" s="101">
        <v>389</v>
      </c>
      <c r="D24" s="101">
        <v>894</v>
      </c>
      <c r="E24" s="101">
        <v>279</v>
      </c>
      <c r="F24" s="101">
        <v>10225</v>
      </c>
      <c r="G24" s="101">
        <v>4550</v>
      </c>
      <c r="H24" s="101">
        <v>494</v>
      </c>
      <c r="I24" s="101">
        <v>66</v>
      </c>
      <c r="J24" s="101">
        <v>8511</v>
      </c>
      <c r="K24" s="101">
        <v>3701</v>
      </c>
      <c r="L24" s="175">
        <v>0.79892987890735001</v>
      </c>
      <c r="M24" s="99">
        <v>1106</v>
      </c>
      <c r="O24" s="177"/>
      <c r="P24" s="179"/>
      <c r="Q24" s="177"/>
    </row>
    <row r="25" spans="1:17" s="155" customFormat="1" ht="15" customHeight="1">
      <c r="A25" s="180">
        <v>1</v>
      </c>
      <c r="B25" s="181" t="s">
        <v>852</v>
      </c>
      <c r="C25" s="142">
        <v>12</v>
      </c>
      <c r="D25" s="142">
        <v>69</v>
      </c>
      <c r="E25" s="142">
        <v>27</v>
      </c>
      <c r="F25" s="142">
        <v>796</v>
      </c>
      <c r="G25" s="142">
        <v>369</v>
      </c>
      <c r="H25" s="142">
        <v>0</v>
      </c>
      <c r="I25" s="142">
        <v>17</v>
      </c>
      <c r="J25" s="142">
        <v>779</v>
      </c>
      <c r="K25" s="142">
        <v>352</v>
      </c>
      <c r="L25" s="159">
        <v>1</v>
      </c>
      <c r="M25" s="145">
        <v>0</v>
      </c>
      <c r="O25" s="156"/>
      <c r="P25" s="160"/>
      <c r="Q25" s="156"/>
    </row>
    <row r="26" spans="1:17" s="155" customFormat="1" ht="15" customHeight="1">
      <c r="A26" s="180">
        <v>2</v>
      </c>
      <c r="B26" s="181" t="s">
        <v>853</v>
      </c>
      <c r="C26" s="142">
        <v>5</v>
      </c>
      <c r="D26" s="142">
        <v>546</v>
      </c>
      <c r="E26" s="142">
        <v>66</v>
      </c>
      <c r="F26" s="142">
        <v>912</v>
      </c>
      <c r="G26" s="142">
        <v>310</v>
      </c>
      <c r="H26" s="142">
        <v>11</v>
      </c>
      <c r="I26" s="142">
        <v>5</v>
      </c>
      <c r="J26" s="142">
        <v>742</v>
      </c>
      <c r="K26" s="142">
        <v>248</v>
      </c>
      <c r="L26" s="159">
        <v>0.80827886710239649</v>
      </c>
      <c r="M26" s="145">
        <v>23</v>
      </c>
      <c r="O26" s="156"/>
      <c r="P26" s="160"/>
      <c r="Q26" s="156"/>
    </row>
    <row r="27" spans="1:17" s="155" customFormat="1" ht="15" customHeight="1">
      <c r="A27" s="180">
        <v>3</v>
      </c>
      <c r="B27" s="181" t="s">
        <v>854</v>
      </c>
      <c r="C27" s="142">
        <v>20</v>
      </c>
      <c r="D27" s="142">
        <v>52</v>
      </c>
      <c r="E27" s="142">
        <v>63</v>
      </c>
      <c r="F27" s="142">
        <v>809</v>
      </c>
      <c r="G27" s="142">
        <v>259</v>
      </c>
      <c r="H27" s="142">
        <v>31</v>
      </c>
      <c r="I27" s="142">
        <v>2</v>
      </c>
      <c r="J27" s="142">
        <v>763</v>
      </c>
      <c r="K27" s="142">
        <v>255</v>
      </c>
      <c r="L27" s="159">
        <v>0.91050119331742241</v>
      </c>
      <c r="M27" s="145">
        <v>79</v>
      </c>
      <c r="O27" s="156"/>
      <c r="P27" s="158"/>
      <c r="Q27" s="156"/>
    </row>
    <row r="28" spans="1:17" s="155" customFormat="1" ht="15" customHeight="1">
      <c r="A28" s="180">
        <v>4</v>
      </c>
      <c r="B28" s="181" t="s">
        <v>855</v>
      </c>
      <c r="C28" s="142">
        <v>98</v>
      </c>
      <c r="D28" s="142">
        <v>0</v>
      </c>
      <c r="E28" s="142">
        <v>0</v>
      </c>
      <c r="F28" s="142">
        <v>1123</v>
      </c>
      <c r="G28" s="142">
        <v>189</v>
      </c>
      <c r="H28" s="142">
        <v>0</v>
      </c>
      <c r="I28" s="142">
        <v>0</v>
      </c>
      <c r="J28" s="142">
        <v>1123</v>
      </c>
      <c r="K28" s="142">
        <v>189</v>
      </c>
      <c r="L28" s="159">
        <v>1</v>
      </c>
      <c r="M28" s="145">
        <v>26</v>
      </c>
      <c r="O28" s="156"/>
      <c r="P28" s="160"/>
      <c r="Q28" s="156"/>
    </row>
    <row r="29" spans="1:17" s="168" customFormat="1" ht="15" customHeight="1">
      <c r="A29" s="171">
        <v>5</v>
      </c>
      <c r="B29" s="172" t="s">
        <v>856</v>
      </c>
      <c r="C29" s="139">
        <v>218</v>
      </c>
      <c r="D29" s="139">
        <v>142</v>
      </c>
      <c r="E29" s="139">
        <v>120</v>
      </c>
      <c r="F29" s="139">
        <v>5269</v>
      </c>
      <c r="G29" s="139">
        <v>2931</v>
      </c>
      <c r="H29" s="139">
        <v>343</v>
      </c>
      <c r="I29" s="139">
        <v>42</v>
      </c>
      <c r="J29" s="139">
        <v>3936</v>
      </c>
      <c r="K29" s="139">
        <v>2213</v>
      </c>
      <c r="L29" s="167">
        <v>0.70664272890484736</v>
      </c>
      <c r="M29" s="173">
        <v>816</v>
      </c>
      <c r="O29" s="169"/>
      <c r="P29" s="170"/>
      <c r="Q29" s="169"/>
    </row>
    <row r="30" spans="1:17" s="155" customFormat="1" ht="15" customHeight="1">
      <c r="A30" s="180"/>
      <c r="B30" s="181" t="s">
        <v>115</v>
      </c>
      <c r="C30" s="91"/>
      <c r="D30" s="91"/>
      <c r="E30" s="91"/>
      <c r="F30" s="143">
        <v>3289</v>
      </c>
      <c r="G30" s="143">
        <v>1939</v>
      </c>
      <c r="H30" s="91"/>
      <c r="I30" s="91"/>
      <c r="J30" s="91"/>
      <c r="K30" s="91"/>
      <c r="L30" s="161"/>
      <c r="M30" s="146">
        <v>488</v>
      </c>
      <c r="O30" s="156"/>
      <c r="P30" s="160"/>
      <c r="Q30" s="156"/>
    </row>
    <row r="31" spans="1:17" s="155" customFormat="1" ht="15" customHeight="1">
      <c r="A31" s="180"/>
      <c r="B31" s="181" t="s">
        <v>857</v>
      </c>
      <c r="C31" s="91"/>
      <c r="D31" s="91"/>
      <c r="E31" s="91"/>
      <c r="F31" s="143">
        <v>1980</v>
      </c>
      <c r="G31" s="143">
        <v>992</v>
      </c>
      <c r="H31" s="91"/>
      <c r="I31" s="91"/>
      <c r="J31" s="91"/>
      <c r="K31" s="91"/>
      <c r="L31" s="161"/>
      <c r="M31" s="146">
        <v>328</v>
      </c>
      <c r="O31" s="156"/>
      <c r="P31" s="160"/>
      <c r="Q31" s="156"/>
    </row>
    <row r="32" spans="1:17" s="155" customFormat="1" ht="15" customHeight="1">
      <c r="A32" s="180">
        <v>6</v>
      </c>
      <c r="B32" s="181" t="s">
        <v>858</v>
      </c>
      <c r="C32" s="142">
        <v>24</v>
      </c>
      <c r="D32" s="142">
        <v>0</v>
      </c>
      <c r="E32" s="142">
        <v>0</v>
      </c>
      <c r="F32" s="142">
        <v>824</v>
      </c>
      <c r="G32" s="142">
        <v>481</v>
      </c>
      <c r="H32" s="142">
        <v>109</v>
      </c>
      <c r="I32" s="142">
        <v>0</v>
      </c>
      <c r="J32" s="142">
        <v>676</v>
      </c>
      <c r="K32" s="142">
        <v>433</v>
      </c>
      <c r="L32" s="159">
        <v>0.72454448017148987</v>
      </c>
      <c r="M32" s="145">
        <v>162</v>
      </c>
      <c r="O32" s="156"/>
      <c r="P32" s="160"/>
      <c r="Q32" s="156"/>
    </row>
    <row r="33" spans="1:17" s="155" customFormat="1" ht="15" customHeight="1">
      <c r="A33" s="180">
        <v>7</v>
      </c>
      <c r="B33" s="181" t="s">
        <v>859</v>
      </c>
      <c r="C33" s="142">
        <v>12</v>
      </c>
      <c r="D33" s="142">
        <v>85</v>
      </c>
      <c r="E33" s="142">
        <v>3</v>
      </c>
      <c r="F33" s="142">
        <v>492</v>
      </c>
      <c r="G33" s="142">
        <v>11</v>
      </c>
      <c r="H33" s="142">
        <v>0</v>
      </c>
      <c r="I33" s="142">
        <v>0</v>
      </c>
      <c r="J33" s="142">
        <v>492</v>
      </c>
      <c r="K33" s="142">
        <v>11</v>
      </c>
      <c r="L33" s="159">
        <v>1</v>
      </c>
      <c r="M33" s="145">
        <v>0</v>
      </c>
      <c r="O33" s="156"/>
      <c r="P33" s="162"/>
      <c r="Q33" s="156"/>
    </row>
    <row r="34" spans="1:17" s="176" customFormat="1" ht="20.100000000000001" customHeight="1">
      <c r="A34" s="804" t="s">
        <v>860</v>
      </c>
      <c r="B34" s="805"/>
      <c r="C34" s="101">
        <v>313</v>
      </c>
      <c r="D34" s="101">
        <v>2565</v>
      </c>
      <c r="E34" s="101">
        <v>504</v>
      </c>
      <c r="F34" s="101">
        <v>5256</v>
      </c>
      <c r="G34" s="101">
        <v>3719</v>
      </c>
      <c r="H34" s="101">
        <v>350</v>
      </c>
      <c r="I34" s="101">
        <v>630</v>
      </c>
      <c r="J34" s="101">
        <v>2754</v>
      </c>
      <c r="K34" s="101">
        <v>1450</v>
      </c>
      <c r="L34" s="175">
        <v>0.55345659163987138</v>
      </c>
      <c r="M34" s="99">
        <v>520</v>
      </c>
      <c r="O34" s="177"/>
      <c r="P34" s="179"/>
      <c r="Q34" s="177"/>
    </row>
    <row r="35" spans="1:17" s="155" customFormat="1" ht="15" customHeight="1">
      <c r="A35" s="180">
        <v>1</v>
      </c>
      <c r="B35" s="181" t="s">
        <v>861</v>
      </c>
      <c r="C35" s="142">
        <v>47</v>
      </c>
      <c r="D35" s="142">
        <v>34</v>
      </c>
      <c r="E35" s="142">
        <v>0</v>
      </c>
      <c r="F35" s="142">
        <v>626</v>
      </c>
      <c r="G35" s="142">
        <v>281</v>
      </c>
      <c r="H35" s="142">
        <v>21</v>
      </c>
      <c r="I35" s="142">
        <v>302</v>
      </c>
      <c r="J35" s="142">
        <v>299</v>
      </c>
      <c r="K35" s="142">
        <v>21</v>
      </c>
      <c r="L35" s="159">
        <v>0.8666666666666667</v>
      </c>
      <c r="M35" s="145">
        <v>46</v>
      </c>
      <c r="O35" s="156"/>
      <c r="P35" s="160"/>
      <c r="Q35" s="156"/>
    </row>
    <row r="36" spans="1:17" s="168" customFormat="1" ht="15" customHeight="1">
      <c r="A36" s="171">
        <v>2</v>
      </c>
      <c r="B36" s="172" t="s">
        <v>862</v>
      </c>
      <c r="C36" s="139">
        <v>179</v>
      </c>
      <c r="D36" s="139">
        <v>2383</v>
      </c>
      <c r="E36" s="139">
        <v>498</v>
      </c>
      <c r="F36" s="139">
        <v>3575</v>
      </c>
      <c r="G36" s="139">
        <v>2891</v>
      </c>
      <c r="H36" s="139">
        <v>254</v>
      </c>
      <c r="I36" s="139">
        <v>14</v>
      </c>
      <c r="J36" s="139">
        <v>1811</v>
      </c>
      <c r="K36" s="139">
        <v>1229</v>
      </c>
      <c r="L36" s="167">
        <v>0.4747051114023591</v>
      </c>
      <c r="M36" s="173">
        <v>302</v>
      </c>
      <c r="O36" s="169"/>
      <c r="P36" s="170"/>
      <c r="Q36" s="169"/>
    </row>
    <row r="37" spans="1:17" s="155" customFormat="1" ht="15" customHeight="1">
      <c r="A37" s="180"/>
      <c r="B37" s="181" t="s">
        <v>123</v>
      </c>
      <c r="C37" s="91"/>
      <c r="D37" s="91"/>
      <c r="E37" s="91"/>
      <c r="F37" s="143">
        <v>2418</v>
      </c>
      <c r="G37" s="143">
        <v>1942</v>
      </c>
      <c r="H37" s="91"/>
      <c r="I37" s="91"/>
      <c r="J37" s="91"/>
      <c r="K37" s="91"/>
      <c r="L37" s="161"/>
      <c r="M37" s="146">
        <v>186</v>
      </c>
      <c r="O37" s="156"/>
      <c r="P37" s="160"/>
      <c r="Q37" s="156"/>
    </row>
    <row r="38" spans="1:17" s="155" customFormat="1" ht="15" customHeight="1">
      <c r="A38" s="180"/>
      <c r="B38" s="181" t="s">
        <v>863</v>
      </c>
      <c r="C38" s="91"/>
      <c r="D38" s="91"/>
      <c r="E38" s="91"/>
      <c r="F38" s="143">
        <v>1157</v>
      </c>
      <c r="G38" s="143">
        <v>949</v>
      </c>
      <c r="H38" s="91"/>
      <c r="I38" s="91"/>
      <c r="J38" s="91"/>
      <c r="K38" s="91"/>
      <c r="L38" s="161"/>
      <c r="M38" s="146">
        <v>116</v>
      </c>
      <c r="O38" s="156"/>
      <c r="P38" s="158"/>
      <c r="Q38" s="156"/>
    </row>
    <row r="39" spans="1:17" s="155" customFormat="1" ht="15" customHeight="1">
      <c r="A39" s="180">
        <v>3</v>
      </c>
      <c r="B39" s="181" t="s">
        <v>864</v>
      </c>
      <c r="C39" s="142">
        <v>87</v>
      </c>
      <c r="D39" s="142">
        <v>148</v>
      </c>
      <c r="E39" s="142">
        <v>6</v>
      </c>
      <c r="F39" s="142">
        <v>1055</v>
      </c>
      <c r="G39" s="142">
        <v>547</v>
      </c>
      <c r="H39" s="142">
        <v>75</v>
      </c>
      <c r="I39" s="142">
        <v>314</v>
      </c>
      <c r="J39" s="142">
        <v>644</v>
      </c>
      <c r="K39" s="142">
        <v>200</v>
      </c>
      <c r="L39" s="159">
        <v>0.78921568627450978</v>
      </c>
      <c r="M39" s="145">
        <v>172</v>
      </c>
      <c r="O39" s="156"/>
      <c r="P39" s="160"/>
      <c r="Q39" s="156"/>
    </row>
    <row r="40" spans="1:17" s="176" customFormat="1" ht="20.100000000000001" customHeight="1">
      <c r="A40" s="804" t="s">
        <v>865</v>
      </c>
      <c r="B40" s="805"/>
      <c r="C40" s="101">
        <v>7791</v>
      </c>
      <c r="D40" s="101">
        <v>5269</v>
      </c>
      <c r="E40" s="101">
        <v>14081</v>
      </c>
      <c r="F40" s="101">
        <v>94227</v>
      </c>
      <c r="G40" s="101">
        <v>84522</v>
      </c>
      <c r="H40" s="101">
        <v>4619</v>
      </c>
      <c r="I40" s="101">
        <v>4119</v>
      </c>
      <c r="J40" s="101">
        <v>33498</v>
      </c>
      <c r="K40" s="101">
        <v>25808</v>
      </c>
      <c r="L40" s="175">
        <v>0.35362673788888066</v>
      </c>
      <c r="M40" s="99">
        <v>9882</v>
      </c>
      <c r="O40" s="177"/>
      <c r="P40" s="179"/>
      <c r="Q40" s="177"/>
    </row>
    <row r="41" spans="1:17" s="155" customFormat="1" ht="15" customHeight="1">
      <c r="A41" s="180">
        <v>1</v>
      </c>
      <c r="B41" s="181" t="s">
        <v>866</v>
      </c>
      <c r="C41" s="142">
        <v>154</v>
      </c>
      <c r="D41" s="142">
        <v>198</v>
      </c>
      <c r="E41" s="142">
        <v>408</v>
      </c>
      <c r="F41" s="142">
        <v>1527</v>
      </c>
      <c r="G41" s="142">
        <v>863</v>
      </c>
      <c r="H41" s="142">
        <v>84</v>
      </c>
      <c r="I41" s="142">
        <v>0</v>
      </c>
      <c r="J41" s="142">
        <v>564</v>
      </c>
      <c r="K41" s="142">
        <v>229</v>
      </c>
      <c r="L41" s="159">
        <v>0.3500931098696462</v>
      </c>
      <c r="M41" s="145">
        <v>146</v>
      </c>
      <c r="O41" s="156"/>
      <c r="P41" s="162"/>
      <c r="Q41" s="156"/>
    </row>
    <row r="42" spans="1:17" s="155" customFormat="1" ht="15" customHeight="1">
      <c r="A42" s="180">
        <v>2</v>
      </c>
      <c r="B42" s="181" t="s">
        <v>867</v>
      </c>
      <c r="C42" s="142">
        <v>192</v>
      </c>
      <c r="D42" s="142">
        <v>521</v>
      </c>
      <c r="E42" s="142">
        <v>81</v>
      </c>
      <c r="F42" s="142">
        <v>737</v>
      </c>
      <c r="G42" s="142">
        <v>524</v>
      </c>
      <c r="H42" s="142">
        <v>87</v>
      </c>
      <c r="I42" s="142">
        <v>537</v>
      </c>
      <c r="J42" s="142">
        <v>244</v>
      </c>
      <c r="K42" s="142">
        <v>61</v>
      </c>
      <c r="L42" s="159">
        <v>0.85017421602787457</v>
      </c>
      <c r="M42" s="145">
        <v>172</v>
      </c>
      <c r="O42" s="156"/>
      <c r="P42" s="160"/>
      <c r="Q42" s="156"/>
    </row>
    <row r="43" spans="1:17" s="155" customFormat="1" ht="15" customHeight="1">
      <c r="A43" s="180">
        <v>3</v>
      </c>
      <c r="B43" s="181" t="s">
        <v>868</v>
      </c>
      <c r="C43" s="142">
        <v>262</v>
      </c>
      <c r="D43" s="142">
        <v>0</v>
      </c>
      <c r="E43" s="142">
        <v>0</v>
      </c>
      <c r="F43" s="142">
        <v>2583</v>
      </c>
      <c r="G43" s="142">
        <v>1952</v>
      </c>
      <c r="H43" s="142">
        <v>0</v>
      </c>
      <c r="I43" s="142">
        <v>0</v>
      </c>
      <c r="J43" s="142">
        <v>2322</v>
      </c>
      <c r="K43" s="142">
        <v>1691</v>
      </c>
      <c r="L43" s="159">
        <v>0.89895470383275267</v>
      </c>
      <c r="M43" s="145">
        <v>261</v>
      </c>
      <c r="O43" s="156"/>
      <c r="P43" s="160"/>
      <c r="Q43" s="156"/>
    </row>
    <row r="44" spans="1:17" s="155" customFormat="1" ht="15" customHeight="1">
      <c r="A44" s="180">
        <v>4</v>
      </c>
      <c r="B44" s="181" t="s">
        <v>869</v>
      </c>
      <c r="C44" s="142">
        <v>177</v>
      </c>
      <c r="D44" s="142">
        <v>302</v>
      </c>
      <c r="E44" s="142">
        <v>143</v>
      </c>
      <c r="F44" s="142">
        <v>996</v>
      </c>
      <c r="G44" s="142">
        <v>565</v>
      </c>
      <c r="H44" s="142">
        <v>4</v>
      </c>
      <c r="I44" s="142">
        <v>62</v>
      </c>
      <c r="J44" s="142">
        <v>404</v>
      </c>
      <c r="K44" s="142">
        <v>54</v>
      </c>
      <c r="L44" s="159">
        <v>0.43070362473347545</v>
      </c>
      <c r="M44" s="145">
        <v>201</v>
      </c>
      <c r="O44" s="156"/>
      <c r="P44" s="160"/>
      <c r="Q44" s="156"/>
    </row>
    <row r="45" spans="1:17" s="155" customFormat="1" ht="15" customHeight="1">
      <c r="A45" s="180">
        <v>5</v>
      </c>
      <c r="B45" s="181" t="s">
        <v>870</v>
      </c>
      <c r="C45" s="142">
        <v>187</v>
      </c>
      <c r="D45" s="142">
        <v>1850</v>
      </c>
      <c r="E45" s="142">
        <v>73</v>
      </c>
      <c r="F45" s="142">
        <v>1932</v>
      </c>
      <c r="G45" s="142">
        <v>1400</v>
      </c>
      <c r="H45" s="142">
        <v>38</v>
      </c>
      <c r="I45" s="142">
        <v>3</v>
      </c>
      <c r="J45" s="142">
        <v>563</v>
      </c>
      <c r="K45" s="142">
        <v>107</v>
      </c>
      <c r="L45" s="159">
        <v>0.28622267412302999</v>
      </c>
      <c r="M45" s="145">
        <v>151</v>
      </c>
      <c r="O45" s="156"/>
      <c r="P45" s="158"/>
      <c r="Q45" s="156"/>
    </row>
    <row r="46" spans="1:17" s="155" customFormat="1" ht="15" customHeight="1">
      <c r="A46" s="180">
        <v>6</v>
      </c>
      <c r="B46" s="181" t="s">
        <v>871</v>
      </c>
      <c r="C46" s="142">
        <v>89</v>
      </c>
      <c r="D46" s="142">
        <v>0</v>
      </c>
      <c r="E46" s="142">
        <v>0</v>
      </c>
      <c r="F46" s="142">
        <v>1589</v>
      </c>
      <c r="G46" s="142">
        <v>1210</v>
      </c>
      <c r="H46" s="142">
        <v>24</v>
      </c>
      <c r="I46" s="142">
        <v>433</v>
      </c>
      <c r="J46" s="142">
        <v>398</v>
      </c>
      <c r="K46" s="142">
        <v>67</v>
      </c>
      <c r="L46" s="159">
        <v>0.33728813559322035</v>
      </c>
      <c r="M46" s="145">
        <v>296</v>
      </c>
      <c r="O46" s="156"/>
      <c r="P46" s="160"/>
      <c r="Q46" s="156"/>
    </row>
    <row r="47" spans="1:17" s="155" customFormat="1" ht="15" customHeight="1">
      <c r="A47" s="180">
        <v>7</v>
      </c>
      <c r="B47" s="181" t="s">
        <v>872</v>
      </c>
      <c r="C47" s="142">
        <v>6</v>
      </c>
      <c r="D47" s="142">
        <v>44</v>
      </c>
      <c r="E47" s="142">
        <v>60</v>
      </c>
      <c r="F47" s="142">
        <v>3707</v>
      </c>
      <c r="G47" s="142">
        <v>3299</v>
      </c>
      <c r="H47" s="142">
        <v>157</v>
      </c>
      <c r="I47" s="142">
        <v>0</v>
      </c>
      <c r="J47" s="142">
        <v>304</v>
      </c>
      <c r="K47" s="142">
        <v>23</v>
      </c>
      <c r="L47" s="159">
        <v>7.8674948240165632E-2</v>
      </c>
      <c r="M47" s="145">
        <v>612</v>
      </c>
      <c r="O47" s="156"/>
      <c r="P47" s="160"/>
      <c r="Q47" s="156"/>
    </row>
    <row r="48" spans="1:17" s="155" customFormat="1" ht="15" customHeight="1">
      <c r="A48" s="180">
        <v>8</v>
      </c>
      <c r="B48" s="181" t="s">
        <v>873</v>
      </c>
      <c r="C48" s="142">
        <v>843</v>
      </c>
      <c r="D48" s="142">
        <v>30</v>
      </c>
      <c r="E48" s="142">
        <v>0</v>
      </c>
      <c r="F48" s="142">
        <v>12618</v>
      </c>
      <c r="G48" s="142">
        <v>12163</v>
      </c>
      <c r="H48" s="142">
        <v>300</v>
      </c>
      <c r="I48" s="142">
        <v>0</v>
      </c>
      <c r="J48" s="142">
        <v>819</v>
      </c>
      <c r="K48" s="142">
        <v>450</v>
      </c>
      <c r="L48" s="159">
        <v>6.3399907106363215E-2</v>
      </c>
      <c r="M48" s="145">
        <v>1864</v>
      </c>
      <c r="O48" s="156"/>
      <c r="P48" s="160"/>
      <c r="Q48" s="156"/>
    </row>
    <row r="49" spans="1:17" s="155" customFormat="1" ht="15" customHeight="1">
      <c r="A49" s="180">
        <v>9</v>
      </c>
      <c r="B49" s="181" t="s">
        <v>874</v>
      </c>
      <c r="C49" s="142">
        <v>192</v>
      </c>
      <c r="D49" s="142">
        <v>117</v>
      </c>
      <c r="E49" s="142">
        <v>87</v>
      </c>
      <c r="F49" s="142">
        <v>9372</v>
      </c>
      <c r="G49" s="142">
        <v>9102</v>
      </c>
      <c r="H49" s="142">
        <v>64</v>
      </c>
      <c r="I49" s="142">
        <v>69</v>
      </c>
      <c r="J49" s="142">
        <v>1668</v>
      </c>
      <c r="K49" s="142">
        <v>1597</v>
      </c>
      <c r="L49" s="159">
        <v>0.17807195473470694</v>
      </c>
      <c r="M49" s="145">
        <v>1397</v>
      </c>
      <c r="O49" s="156"/>
      <c r="P49" s="160"/>
      <c r="Q49" s="156"/>
    </row>
    <row r="50" spans="1:17" s="155" customFormat="1" ht="15" customHeight="1">
      <c r="A50" s="180">
        <v>10</v>
      </c>
      <c r="B50" s="181" t="s">
        <v>875</v>
      </c>
      <c r="C50" s="142">
        <v>18</v>
      </c>
      <c r="D50" s="142">
        <v>59</v>
      </c>
      <c r="E50" s="142">
        <v>38</v>
      </c>
      <c r="F50" s="142">
        <v>973</v>
      </c>
      <c r="G50" s="142">
        <v>221</v>
      </c>
      <c r="H50" s="142">
        <v>4</v>
      </c>
      <c r="I50" s="142">
        <v>0</v>
      </c>
      <c r="J50" s="142">
        <v>866</v>
      </c>
      <c r="K50" s="142">
        <v>114</v>
      </c>
      <c r="L50" s="159">
        <v>0.88638689866939613</v>
      </c>
      <c r="M50" s="145">
        <v>10</v>
      </c>
      <c r="O50" s="156"/>
      <c r="P50" s="160"/>
      <c r="Q50" s="156"/>
    </row>
    <row r="51" spans="1:17" s="155" customFormat="1" ht="15" customHeight="1">
      <c r="A51" s="180">
        <v>11</v>
      </c>
      <c r="B51" s="181" t="s">
        <v>876</v>
      </c>
      <c r="C51" s="142">
        <v>104</v>
      </c>
      <c r="D51" s="142">
        <v>452</v>
      </c>
      <c r="E51" s="142">
        <v>0</v>
      </c>
      <c r="F51" s="142">
        <v>3088</v>
      </c>
      <c r="G51" s="142">
        <v>2693</v>
      </c>
      <c r="H51" s="142">
        <v>557</v>
      </c>
      <c r="I51" s="142">
        <v>0</v>
      </c>
      <c r="J51" s="142">
        <v>254</v>
      </c>
      <c r="K51" s="142">
        <v>6</v>
      </c>
      <c r="L51" s="159">
        <v>6.9684499314128942E-2</v>
      </c>
      <c r="M51" s="145">
        <v>524</v>
      </c>
      <c r="O51" s="156"/>
      <c r="P51" s="160"/>
      <c r="Q51" s="156"/>
    </row>
    <row r="52" spans="1:17" s="168" customFormat="1" ht="15" customHeight="1">
      <c r="A52" s="171">
        <v>12</v>
      </c>
      <c r="B52" s="172" t="s">
        <v>877</v>
      </c>
      <c r="C52" s="139">
        <v>3445</v>
      </c>
      <c r="D52" s="139">
        <v>1288</v>
      </c>
      <c r="E52" s="139">
        <v>9651</v>
      </c>
      <c r="F52" s="139">
        <v>43074</v>
      </c>
      <c r="G52" s="139">
        <v>41277</v>
      </c>
      <c r="H52" s="139">
        <v>2902</v>
      </c>
      <c r="I52" s="139">
        <v>84</v>
      </c>
      <c r="J52" s="139">
        <v>20711</v>
      </c>
      <c r="K52" s="139">
        <v>19042</v>
      </c>
      <c r="L52" s="167">
        <v>0.45129870129870131</v>
      </c>
      <c r="M52" s="173">
        <v>2789</v>
      </c>
      <c r="O52" s="169"/>
      <c r="P52" s="170"/>
      <c r="Q52" s="169"/>
    </row>
    <row r="53" spans="1:17" s="155" customFormat="1" ht="15" customHeight="1">
      <c r="A53" s="180">
        <v>13</v>
      </c>
      <c r="B53" s="181" t="s">
        <v>878</v>
      </c>
      <c r="C53" s="142">
        <v>401</v>
      </c>
      <c r="D53" s="142">
        <v>56</v>
      </c>
      <c r="E53" s="142">
        <v>0</v>
      </c>
      <c r="F53" s="142">
        <v>3370</v>
      </c>
      <c r="G53" s="142">
        <v>3113</v>
      </c>
      <c r="H53" s="142">
        <v>83</v>
      </c>
      <c r="I53" s="142">
        <v>2792</v>
      </c>
      <c r="J53" s="142">
        <v>222</v>
      </c>
      <c r="K53" s="142">
        <v>14</v>
      </c>
      <c r="L53" s="159">
        <v>0.33585476550680787</v>
      </c>
      <c r="M53" s="145">
        <v>312</v>
      </c>
      <c r="O53" s="156"/>
      <c r="P53" s="160"/>
      <c r="Q53" s="156"/>
    </row>
    <row r="54" spans="1:17" s="155" customFormat="1" ht="15" customHeight="1">
      <c r="A54" s="180">
        <v>14</v>
      </c>
      <c r="B54" s="181" t="s">
        <v>879</v>
      </c>
      <c r="C54" s="142">
        <v>104</v>
      </c>
      <c r="D54" s="142">
        <v>70</v>
      </c>
      <c r="E54" s="142">
        <v>74</v>
      </c>
      <c r="F54" s="142">
        <v>973</v>
      </c>
      <c r="G54" s="142">
        <v>501</v>
      </c>
      <c r="H54" s="142">
        <v>16</v>
      </c>
      <c r="I54" s="142">
        <v>0</v>
      </c>
      <c r="J54" s="142">
        <v>557</v>
      </c>
      <c r="K54" s="142">
        <v>140</v>
      </c>
      <c r="L54" s="159">
        <v>0.56319514661274017</v>
      </c>
      <c r="M54" s="145">
        <v>107</v>
      </c>
      <c r="O54" s="156"/>
      <c r="P54" s="160"/>
      <c r="Q54" s="156"/>
    </row>
    <row r="55" spans="1:17" s="155" customFormat="1" ht="15" customHeight="1">
      <c r="A55" s="180">
        <v>15</v>
      </c>
      <c r="B55" s="181" t="s">
        <v>880</v>
      </c>
      <c r="C55" s="142">
        <v>1487</v>
      </c>
      <c r="D55" s="142">
        <v>169</v>
      </c>
      <c r="E55" s="142">
        <v>3237</v>
      </c>
      <c r="F55" s="142">
        <v>4183</v>
      </c>
      <c r="G55" s="142">
        <v>3237</v>
      </c>
      <c r="H55" s="142">
        <v>87</v>
      </c>
      <c r="I55" s="142">
        <v>0</v>
      </c>
      <c r="J55" s="142">
        <v>2673</v>
      </c>
      <c r="K55" s="142">
        <v>2166</v>
      </c>
      <c r="L55" s="159">
        <v>0.62599531615925064</v>
      </c>
      <c r="M55" s="145">
        <v>566</v>
      </c>
      <c r="O55" s="156"/>
      <c r="P55" s="160"/>
      <c r="Q55" s="156"/>
    </row>
    <row r="56" spans="1:17" s="155" customFormat="1" ht="15" customHeight="1">
      <c r="A56" s="180">
        <v>16</v>
      </c>
      <c r="B56" s="181" t="s">
        <v>881</v>
      </c>
      <c r="C56" s="142">
        <v>57</v>
      </c>
      <c r="D56" s="142">
        <v>83</v>
      </c>
      <c r="E56" s="142">
        <v>229</v>
      </c>
      <c r="F56" s="142">
        <v>1457</v>
      </c>
      <c r="G56" s="142">
        <v>753</v>
      </c>
      <c r="H56" s="142">
        <v>62</v>
      </c>
      <c r="I56" s="142">
        <v>137</v>
      </c>
      <c r="J56" s="142">
        <v>530</v>
      </c>
      <c r="K56" s="142">
        <v>47</v>
      </c>
      <c r="L56" s="159">
        <v>0.38350217076700432</v>
      </c>
      <c r="M56" s="145">
        <v>179</v>
      </c>
      <c r="O56" s="156"/>
      <c r="P56" s="160"/>
      <c r="Q56" s="156"/>
    </row>
    <row r="57" spans="1:17" s="155" customFormat="1" ht="15" customHeight="1" thickBot="1">
      <c r="A57" s="182">
        <v>17</v>
      </c>
      <c r="B57" s="183" t="s">
        <v>882</v>
      </c>
      <c r="C57" s="147">
        <v>73</v>
      </c>
      <c r="D57" s="147">
        <v>30</v>
      </c>
      <c r="E57" s="147">
        <v>0</v>
      </c>
      <c r="F57" s="147">
        <v>2048</v>
      </c>
      <c r="G57" s="147">
        <v>1649</v>
      </c>
      <c r="H57" s="147">
        <v>150</v>
      </c>
      <c r="I57" s="147">
        <v>2</v>
      </c>
      <c r="J57" s="147">
        <v>399</v>
      </c>
      <c r="K57" s="147">
        <v>0</v>
      </c>
      <c r="L57" s="163">
        <v>0.18169398907103826</v>
      </c>
      <c r="M57" s="148">
        <v>295</v>
      </c>
      <c r="O57" s="156"/>
      <c r="P57" s="160"/>
      <c r="Q57" s="156"/>
    </row>
    <row r="58" spans="1:17" ht="13.5" thickTop="1">
      <c r="M58" s="165"/>
      <c r="O58" s="153"/>
      <c r="P58" s="166"/>
      <c r="Q58" s="153"/>
    </row>
    <row r="59" spans="1:17">
      <c r="M59" s="165"/>
      <c r="O59" s="153"/>
      <c r="P59" s="166"/>
      <c r="Q59" s="153"/>
    </row>
    <row r="60" spans="1:17">
      <c r="M60" s="165"/>
    </row>
    <row r="61" spans="1:17">
      <c r="M61" s="165"/>
    </row>
    <row r="62" spans="1:17">
      <c r="M62" s="165"/>
    </row>
  </sheetData>
  <mergeCells count="21">
    <mergeCell ref="K1:M1"/>
    <mergeCell ref="A2:A5"/>
    <mergeCell ref="B2:B5"/>
    <mergeCell ref="C2:K2"/>
    <mergeCell ref="L2:L5"/>
    <mergeCell ref="M2:M5"/>
    <mergeCell ref="C3:C5"/>
    <mergeCell ref="D3:D5"/>
    <mergeCell ref="E3:E5"/>
    <mergeCell ref="F3:G3"/>
    <mergeCell ref="H3:H5"/>
    <mergeCell ref="I3:I5"/>
    <mergeCell ref="J3:K3"/>
    <mergeCell ref="F4:F5"/>
    <mergeCell ref="J4:J5"/>
    <mergeCell ref="A40:B40"/>
    <mergeCell ref="A6:B6"/>
    <mergeCell ref="A12:B12"/>
    <mergeCell ref="A19:B19"/>
    <mergeCell ref="A24:B24"/>
    <mergeCell ref="A34:B34"/>
  </mergeCells>
  <conditionalFormatting sqref="M58:M62">
    <cfRule type="cellIs" dxfId="0" priority="2" stopIfTrue="1" operator="greaterThan">
      <formula>0</formula>
    </cfRule>
  </conditionalFormatting>
  <printOptions horizontalCentered="1" verticalCentered="1"/>
  <pageMargins left="0.39370078740157483" right="0.39370078740157483" top="0.78740157480314965" bottom="0.39370078740157483" header="0" footer="0"/>
  <pageSetup paperSize="9" scale="5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BreakPreview" zoomScale="60" zoomScaleNormal="75" workbookViewId="0">
      <selection activeCell="J10" sqref="J10"/>
    </sheetView>
  </sheetViews>
  <sheetFormatPr defaultColWidth="3" defaultRowHeight="12.75"/>
  <cols>
    <col min="1" max="1" width="4.140625" style="515" customWidth="1"/>
    <col min="2" max="2" width="20.85546875" style="515" bestFit="1" customWidth="1"/>
    <col min="3" max="3" width="18.28515625" style="515" customWidth="1"/>
    <col min="4" max="11" width="17.28515625" style="533" customWidth="1"/>
    <col min="12" max="14" width="3" style="515" customWidth="1"/>
    <col min="15" max="15" width="7.7109375" style="515" customWidth="1"/>
    <col min="16" max="16384" width="3" style="515"/>
  </cols>
  <sheetData>
    <row r="1" spans="1:15" ht="20.25" customHeight="1">
      <c r="A1" s="815" t="s">
        <v>1899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</row>
    <row r="2" spans="1:15" ht="39.75" customHeight="1">
      <c r="A2" s="816" t="s">
        <v>2010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</row>
    <row r="3" spans="1:15" ht="14.25" customHeight="1">
      <c r="A3" s="818" t="s">
        <v>56</v>
      </c>
      <c r="B3" s="820" t="s">
        <v>12</v>
      </c>
      <c r="C3" s="822" t="s">
        <v>1992</v>
      </c>
      <c r="D3" s="823" t="s">
        <v>314</v>
      </c>
      <c r="E3" s="824"/>
      <c r="F3" s="825" t="s">
        <v>1993</v>
      </c>
      <c r="G3" s="825" t="s">
        <v>1994</v>
      </c>
      <c r="H3" s="825" t="s">
        <v>1995</v>
      </c>
      <c r="I3" s="825" t="s">
        <v>1996</v>
      </c>
      <c r="J3" s="825" t="s">
        <v>1997</v>
      </c>
      <c r="K3" s="825" t="s">
        <v>239</v>
      </c>
    </row>
    <row r="4" spans="1:15" ht="74.25" customHeight="1">
      <c r="A4" s="819"/>
      <c r="B4" s="821"/>
      <c r="C4" s="822"/>
      <c r="D4" s="534" t="s">
        <v>1998</v>
      </c>
      <c r="E4" s="535" t="s">
        <v>1999</v>
      </c>
      <c r="F4" s="825"/>
      <c r="G4" s="825"/>
      <c r="H4" s="825"/>
      <c r="I4" s="825"/>
      <c r="J4" s="825"/>
      <c r="K4" s="825"/>
    </row>
    <row r="5" spans="1:15" ht="28.5" customHeight="1">
      <c r="A5" s="828" t="s">
        <v>13</v>
      </c>
      <c r="B5" s="829"/>
      <c r="C5" s="537">
        <f t="shared" ref="C5" si="0">SUM(C6+C11+C16+C21+C29+C33)</f>
        <v>369036.3</v>
      </c>
      <c r="D5" s="537">
        <f>SUM(D6+D11+D16+D21+D29+D33)</f>
        <v>63605</v>
      </c>
      <c r="E5" s="537">
        <f t="shared" ref="E5" si="1">SUM(E6+E11+E16+E21+E29+E33)</f>
        <v>92803</v>
      </c>
      <c r="F5" s="537">
        <f>SUM(F6+F11+F16+F21+F29+F33)</f>
        <v>31385</v>
      </c>
      <c r="G5" s="537">
        <f>SUM(G6+G11+G16+G21+G29+G33)</f>
        <v>32404.299999999996</v>
      </c>
      <c r="H5" s="537">
        <f t="shared" ref="H5:J5" si="2">SUM(H6+H11+H16+H21+H29+H33)</f>
        <v>23741.200000000001</v>
      </c>
      <c r="I5" s="537">
        <f t="shared" si="2"/>
        <v>1524.9</v>
      </c>
      <c r="J5" s="537">
        <f t="shared" si="2"/>
        <v>120132.70000000001</v>
      </c>
      <c r="K5" s="537">
        <f>SUM(C5+F5+G5+H5+I5+J5)</f>
        <v>578224.4</v>
      </c>
    </row>
    <row r="6" spans="1:15" s="518" customFormat="1" ht="21.75" customHeight="1">
      <c r="A6" s="826" t="s">
        <v>257</v>
      </c>
      <c r="B6" s="827"/>
      <c r="C6" s="536">
        <f t="shared" ref="C6" si="3">SUM(C7:C10)</f>
        <v>35207.9</v>
      </c>
      <c r="D6" s="536">
        <f>SUM(D7:D10)</f>
        <v>6856.7000000000007</v>
      </c>
      <c r="E6" s="536">
        <f t="shared" ref="E6" si="4">SUM(E7:E10)</f>
        <v>9108.2999999999993</v>
      </c>
      <c r="F6" s="536">
        <f>SUM(F7:F10)</f>
        <v>4477.5</v>
      </c>
      <c r="G6" s="536">
        <f>SUM(G7:G10)</f>
        <v>2428.6</v>
      </c>
      <c r="H6" s="536">
        <f t="shared" ref="H6:J6" si="5">SUM(H7:H10)</f>
        <v>1450</v>
      </c>
      <c r="I6" s="536">
        <f t="shared" si="5"/>
        <v>0</v>
      </c>
      <c r="J6" s="536">
        <f t="shared" si="5"/>
        <v>11381.2</v>
      </c>
      <c r="K6" s="536">
        <f>SUM(C6+F6+G6+H6+I6+J6)</f>
        <v>54945.2</v>
      </c>
    </row>
    <row r="7" spans="1:15" s="523" customFormat="1" ht="18" customHeight="1">
      <c r="A7" s="519">
        <v>1</v>
      </c>
      <c r="B7" s="520" t="s">
        <v>14</v>
      </c>
      <c r="C7" s="521">
        <v>9013.7999999999993</v>
      </c>
      <c r="D7" s="522">
        <v>2030.2</v>
      </c>
      <c r="E7" s="522">
        <v>2332.5</v>
      </c>
      <c r="F7" s="522">
        <v>1061.7</v>
      </c>
      <c r="G7" s="522">
        <v>601.1</v>
      </c>
      <c r="H7" s="522">
        <v>150</v>
      </c>
      <c r="I7" s="522">
        <v>0</v>
      </c>
      <c r="J7" s="522">
        <v>2903</v>
      </c>
      <c r="K7" s="522">
        <f>SUM(C7+F7+G7+H7+I7+J7)</f>
        <v>13729.6</v>
      </c>
    </row>
    <row r="8" spans="1:15" s="523" customFormat="1" ht="18" customHeight="1">
      <c r="A8" s="519">
        <v>2</v>
      </c>
      <c r="B8" s="520" t="s">
        <v>15</v>
      </c>
      <c r="C8" s="521">
        <v>6947.6</v>
      </c>
      <c r="D8" s="522">
        <v>1475.1</v>
      </c>
      <c r="E8" s="522">
        <v>1886</v>
      </c>
      <c r="F8" s="522">
        <v>2861.5</v>
      </c>
      <c r="G8" s="522">
        <v>675.7</v>
      </c>
      <c r="H8" s="522">
        <v>450</v>
      </c>
      <c r="I8" s="522">
        <v>0</v>
      </c>
      <c r="J8" s="522">
        <v>2370.4</v>
      </c>
      <c r="K8" s="522">
        <f t="shared" ref="K8:K10" si="6">SUM(C8+F8+G8+H8+I8+J8)</f>
        <v>13305.2</v>
      </c>
    </row>
    <row r="9" spans="1:15" s="523" customFormat="1" ht="18" customHeight="1">
      <c r="A9" s="519">
        <v>3</v>
      </c>
      <c r="B9" s="520" t="s">
        <v>17</v>
      </c>
      <c r="C9" s="521">
        <v>9893</v>
      </c>
      <c r="D9" s="522">
        <v>1829.9</v>
      </c>
      <c r="E9" s="522">
        <v>2669.9</v>
      </c>
      <c r="F9" s="522">
        <v>554.29999999999995</v>
      </c>
      <c r="G9" s="522">
        <v>688.1</v>
      </c>
      <c r="H9" s="522">
        <v>650</v>
      </c>
      <c r="I9" s="522">
        <v>0</v>
      </c>
      <c r="J9" s="522">
        <v>3312.5</v>
      </c>
      <c r="K9" s="522">
        <f t="shared" si="6"/>
        <v>15097.9</v>
      </c>
    </row>
    <row r="10" spans="1:15" s="523" customFormat="1" ht="18" customHeight="1">
      <c r="A10" s="519">
        <v>4</v>
      </c>
      <c r="B10" s="520" t="s">
        <v>18</v>
      </c>
      <c r="C10" s="521">
        <v>9353.5</v>
      </c>
      <c r="D10" s="522">
        <v>1521.5</v>
      </c>
      <c r="E10" s="522">
        <v>2219.9</v>
      </c>
      <c r="F10" s="522">
        <v>0</v>
      </c>
      <c r="G10" s="522">
        <v>463.7</v>
      </c>
      <c r="H10" s="522">
        <v>200</v>
      </c>
      <c r="I10" s="522">
        <v>0</v>
      </c>
      <c r="J10" s="522">
        <v>2795.3</v>
      </c>
      <c r="K10" s="522">
        <f t="shared" si="6"/>
        <v>12812.5</v>
      </c>
    </row>
    <row r="11" spans="1:15" s="524" customFormat="1" ht="21.75" customHeight="1">
      <c r="A11" s="826" t="s">
        <v>2</v>
      </c>
      <c r="B11" s="827"/>
      <c r="C11" s="536">
        <f t="shared" ref="C11:E11" si="7">SUM(C12:C15)</f>
        <v>45497.5</v>
      </c>
      <c r="D11" s="536">
        <f t="shared" si="7"/>
        <v>6805.4000000000005</v>
      </c>
      <c r="E11" s="536">
        <f t="shared" si="7"/>
        <v>10810.6</v>
      </c>
      <c r="F11" s="536">
        <f>SUM(F12:F15)</f>
        <v>4608</v>
      </c>
      <c r="G11" s="536">
        <f>SUM(G12:G15)</f>
        <v>2392.3000000000002</v>
      </c>
      <c r="H11" s="536">
        <f t="shared" ref="H11:J11" si="8">SUM(H12:H15)</f>
        <v>2300</v>
      </c>
      <c r="I11" s="536">
        <f t="shared" si="8"/>
        <v>0</v>
      </c>
      <c r="J11" s="536">
        <f t="shared" si="8"/>
        <v>16381.4</v>
      </c>
      <c r="K11" s="536">
        <f>SUM(C11+F11+G11+H11+I11+J11)</f>
        <v>71179.199999999997</v>
      </c>
    </row>
    <row r="12" spans="1:15" s="523" customFormat="1" ht="18" customHeight="1">
      <c r="A12" s="519">
        <v>1</v>
      </c>
      <c r="B12" s="520" t="s">
        <v>19</v>
      </c>
      <c r="C12" s="521">
        <v>10258.6</v>
      </c>
      <c r="D12" s="522">
        <v>1520.3</v>
      </c>
      <c r="E12" s="522">
        <v>2218.1</v>
      </c>
      <c r="F12" s="522">
        <v>0</v>
      </c>
      <c r="G12" s="522">
        <v>458.7</v>
      </c>
      <c r="H12" s="522">
        <v>450</v>
      </c>
      <c r="I12" s="522">
        <v>0</v>
      </c>
      <c r="J12" s="522">
        <v>3557.4</v>
      </c>
      <c r="K12" s="522">
        <f>SUM(C12+F12+G12+H12+I12+J12)</f>
        <v>14724.7</v>
      </c>
    </row>
    <row r="13" spans="1:15" s="523" customFormat="1" ht="18" customHeight="1">
      <c r="A13" s="519">
        <v>2</v>
      </c>
      <c r="B13" s="520" t="s">
        <v>20</v>
      </c>
      <c r="C13" s="521">
        <v>17768.099999999999</v>
      </c>
      <c r="D13" s="522">
        <v>2581.3000000000002</v>
      </c>
      <c r="E13" s="522">
        <v>3766.2</v>
      </c>
      <c r="F13" s="522">
        <v>0</v>
      </c>
      <c r="G13" s="522">
        <v>1054.5999999999999</v>
      </c>
      <c r="H13" s="522">
        <v>400</v>
      </c>
      <c r="I13" s="522">
        <v>0</v>
      </c>
      <c r="J13" s="522">
        <v>6329.4</v>
      </c>
      <c r="K13" s="522">
        <f t="shared" ref="K13:K15" si="9">SUM(C13+F13+G13+H13+I13+J13)</f>
        <v>25552.1</v>
      </c>
    </row>
    <row r="14" spans="1:15" s="523" customFormat="1" ht="18" customHeight="1">
      <c r="A14" s="519">
        <v>3</v>
      </c>
      <c r="B14" s="520" t="s">
        <v>22</v>
      </c>
      <c r="C14" s="521">
        <v>8843.5</v>
      </c>
      <c r="D14" s="522">
        <v>1465.6</v>
      </c>
      <c r="E14" s="522">
        <v>3019.7</v>
      </c>
      <c r="F14" s="522">
        <v>4608</v>
      </c>
      <c r="G14" s="522">
        <v>411.6</v>
      </c>
      <c r="H14" s="522">
        <v>1100</v>
      </c>
      <c r="I14" s="522">
        <v>0</v>
      </c>
      <c r="J14" s="522">
        <v>4019.7</v>
      </c>
      <c r="K14" s="522">
        <f t="shared" si="9"/>
        <v>18982.8</v>
      </c>
      <c r="O14" s="525"/>
    </row>
    <row r="15" spans="1:15" s="523" customFormat="1" ht="18" customHeight="1">
      <c r="A15" s="519">
        <v>4</v>
      </c>
      <c r="B15" s="520" t="s">
        <v>23</v>
      </c>
      <c r="C15" s="521">
        <v>8627.2999999999993</v>
      </c>
      <c r="D15" s="522">
        <v>1238.2</v>
      </c>
      <c r="E15" s="522">
        <v>1806.6</v>
      </c>
      <c r="F15" s="522">
        <v>0</v>
      </c>
      <c r="G15" s="522">
        <v>467.4</v>
      </c>
      <c r="H15" s="522">
        <v>350</v>
      </c>
      <c r="I15" s="522">
        <v>0</v>
      </c>
      <c r="J15" s="522">
        <v>2474.9</v>
      </c>
      <c r="K15" s="522">
        <f t="shared" si="9"/>
        <v>11919.599999999999</v>
      </c>
    </row>
    <row r="16" spans="1:15" s="524" customFormat="1" ht="21.75" customHeight="1">
      <c r="A16" s="826" t="s">
        <v>92</v>
      </c>
      <c r="B16" s="827"/>
      <c r="C16" s="536">
        <f t="shared" ref="C16:E16" si="10">SUM(C17:C20)</f>
        <v>39557.599999999999</v>
      </c>
      <c r="D16" s="536">
        <f t="shared" si="10"/>
        <v>6806.6999999999989</v>
      </c>
      <c r="E16" s="536">
        <f t="shared" si="10"/>
        <v>9861.4</v>
      </c>
      <c r="F16" s="536">
        <f>SUM(F17:F20)</f>
        <v>3637.1</v>
      </c>
      <c r="G16" s="536">
        <f>SUM(G17:G20)</f>
        <v>2836.7999999999997</v>
      </c>
      <c r="H16" s="536">
        <f t="shared" ref="H16:J16" si="11">SUM(H17:H20)</f>
        <v>3150</v>
      </c>
      <c r="I16" s="536">
        <f t="shared" si="11"/>
        <v>0</v>
      </c>
      <c r="J16" s="536">
        <f t="shared" si="11"/>
        <v>12272.2</v>
      </c>
      <c r="K16" s="536">
        <f>SUM(C16+F16+G16+H16+I16+J16)</f>
        <v>61453.7</v>
      </c>
    </row>
    <row r="17" spans="1:15" s="523" customFormat="1" ht="18" customHeight="1">
      <c r="A17" s="519">
        <v>1</v>
      </c>
      <c r="B17" s="520" t="s">
        <v>24</v>
      </c>
      <c r="C17" s="521">
        <v>7735.6</v>
      </c>
      <c r="D17" s="522">
        <v>1422.3</v>
      </c>
      <c r="E17" s="522">
        <v>2075.3000000000002</v>
      </c>
      <c r="F17" s="522">
        <v>0</v>
      </c>
      <c r="G17" s="522">
        <v>540.1</v>
      </c>
      <c r="H17" s="522">
        <v>200</v>
      </c>
      <c r="I17" s="522">
        <v>0</v>
      </c>
      <c r="J17" s="522">
        <v>1573.4</v>
      </c>
      <c r="K17" s="522">
        <f>SUM(C17+F17+G17+H17+I17+J17)</f>
        <v>10049.1</v>
      </c>
    </row>
    <row r="18" spans="1:15" s="528" customFormat="1" ht="18" customHeight="1">
      <c r="A18" s="526">
        <v>2</v>
      </c>
      <c r="B18" s="527" t="s">
        <v>26</v>
      </c>
      <c r="C18" s="522">
        <v>7116.1</v>
      </c>
      <c r="D18" s="522">
        <v>1328.9</v>
      </c>
      <c r="E18" s="522">
        <v>1938.9</v>
      </c>
      <c r="F18" s="522">
        <v>800</v>
      </c>
      <c r="G18" s="522">
        <v>963.9</v>
      </c>
      <c r="H18" s="522">
        <v>1200</v>
      </c>
      <c r="I18" s="522">
        <v>0</v>
      </c>
      <c r="J18" s="522">
        <v>2802.1</v>
      </c>
      <c r="K18" s="522">
        <f t="shared" ref="K18:K20" si="12">SUM(C18+F18+G18+H18+I18+J18)</f>
        <v>12882.1</v>
      </c>
    </row>
    <row r="19" spans="1:15" s="523" customFormat="1" ht="18" customHeight="1">
      <c r="A19" s="519">
        <v>3</v>
      </c>
      <c r="B19" s="520" t="s">
        <v>25</v>
      </c>
      <c r="C19" s="521">
        <v>13573.8</v>
      </c>
      <c r="D19" s="522">
        <v>2297.6</v>
      </c>
      <c r="E19" s="522">
        <v>3352.3</v>
      </c>
      <c r="F19" s="522">
        <v>2837.1</v>
      </c>
      <c r="G19" s="522">
        <v>966.2</v>
      </c>
      <c r="H19" s="522">
        <v>1300</v>
      </c>
      <c r="I19" s="522">
        <v>0</v>
      </c>
      <c r="J19" s="522">
        <v>4421.3999999999996</v>
      </c>
      <c r="K19" s="522">
        <f t="shared" si="12"/>
        <v>23098.5</v>
      </c>
    </row>
    <row r="20" spans="1:15" s="523" customFormat="1" ht="18" customHeight="1">
      <c r="A20" s="519">
        <v>4</v>
      </c>
      <c r="B20" s="520" t="s">
        <v>27</v>
      </c>
      <c r="C20" s="521">
        <v>11132.1</v>
      </c>
      <c r="D20" s="522">
        <v>1757.9</v>
      </c>
      <c r="E20" s="522">
        <v>2494.9</v>
      </c>
      <c r="F20" s="522">
        <v>0</v>
      </c>
      <c r="G20" s="522">
        <v>366.6</v>
      </c>
      <c r="H20" s="522">
        <v>450</v>
      </c>
      <c r="I20" s="522">
        <v>0</v>
      </c>
      <c r="J20" s="522">
        <v>3475.3</v>
      </c>
      <c r="K20" s="522">
        <f t="shared" si="12"/>
        <v>15424</v>
      </c>
    </row>
    <row r="21" spans="1:15" s="524" customFormat="1" ht="21.75" customHeight="1">
      <c r="A21" s="826" t="s">
        <v>93</v>
      </c>
      <c r="B21" s="827"/>
      <c r="C21" s="536">
        <f t="shared" ref="C21:E21" si="13">SUM(C22:C28)</f>
        <v>94160.999999999985</v>
      </c>
      <c r="D21" s="536">
        <f t="shared" si="13"/>
        <v>14187.9</v>
      </c>
      <c r="E21" s="536">
        <f t="shared" si="13"/>
        <v>21283.5</v>
      </c>
      <c r="F21" s="536">
        <f>SUM(F22:F28)</f>
        <v>3195.5</v>
      </c>
      <c r="G21" s="536">
        <f>SUM(G22:G28)</f>
        <v>7897.6</v>
      </c>
      <c r="H21" s="536">
        <f t="shared" ref="H21:J21" si="14">SUM(H22:H28)</f>
        <v>2490</v>
      </c>
      <c r="I21" s="536">
        <f t="shared" si="14"/>
        <v>0</v>
      </c>
      <c r="J21" s="536">
        <f t="shared" si="14"/>
        <v>28750.000000000004</v>
      </c>
      <c r="K21" s="536">
        <f>SUM(C21+F21+G21+H21+I21+J21)</f>
        <v>136494.1</v>
      </c>
    </row>
    <row r="22" spans="1:15" s="523" customFormat="1" ht="18" customHeight="1">
      <c r="A22" s="519">
        <v>1</v>
      </c>
      <c r="B22" s="520" t="s">
        <v>28</v>
      </c>
      <c r="C22" s="521">
        <v>5220</v>
      </c>
      <c r="D22" s="522">
        <v>959.3</v>
      </c>
      <c r="E22" s="522">
        <v>1399.7</v>
      </c>
      <c r="F22" s="522">
        <v>246</v>
      </c>
      <c r="G22" s="522">
        <v>385.7</v>
      </c>
      <c r="H22" s="522">
        <v>50</v>
      </c>
      <c r="I22" s="522">
        <v>0</v>
      </c>
      <c r="J22" s="522">
        <v>1570.8</v>
      </c>
      <c r="K22" s="522">
        <f>SUM(C22+F22+G22+H22+I22+J22)</f>
        <v>7472.5</v>
      </c>
    </row>
    <row r="23" spans="1:15" s="523" customFormat="1" ht="18" customHeight="1">
      <c r="A23" s="519">
        <v>2</v>
      </c>
      <c r="B23" s="520" t="s">
        <v>29</v>
      </c>
      <c r="C23" s="521">
        <v>7967.9</v>
      </c>
      <c r="D23" s="522">
        <v>1000</v>
      </c>
      <c r="E23" s="522">
        <v>2113.3000000000002</v>
      </c>
      <c r="F23" s="522">
        <v>0</v>
      </c>
      <c r="G23" s="522">
        <v>599.79999999999995</v>
      </c>
      <c r="H23" s="522">
        <v>140</v>
      </c>
      <c r="I23" s="522">
        <v>0</v>
      </c>
      <c r="J23" s="522">
        <v>2526.1</v>
      </c>
      <c r="K23" s="522">
        <f t="shared" ref="K23:K28" si="15">SUM(C23+F23+G23+H23+I23+J23)</f>
        <v>11233.8</v>
      </c>
    </row>
    <row r="24" spans="1:15" s="523" customFormat="1" ht="18" customHeight="1">
      <c r="A24" s="519">
        <v>3</v>
      </c>
      <c r="B24" s="520" t="s">
        <v>30</v>
      </c>
      <c r="C24" s="521">
        <v>7052.1</v>
      </c>
      <c r="D24" s="522">
        <v>900</v>
      </c>
      <c r="E24" s="522">
        <v>1488.7</v>
      </c>
      <c r="F24" s="522">
        <v>0</v>
      </c>
      <c r="G24" s="522">
        <v>431.4</v>
      </c>
      <c r="H24" s="522">
        <v>300</v>
      </c>
      <c r="I24" s="522">
        <v>0</v>
      </c>
      <c r="J24" s="522">
        <v>2219</v>
      </c>
      <c r="K24" s="522">
        <f t="shared" si="15"/>
        <v>10002.5</v>
      </c>
    </row>
    <row r="25" spans="1:15" s="523" customFormat="1" ht="18" customHeight="1">
      <c r="A25" s="519">
        <v>4</v>
      </c>
      <c r="B25" s="520" t="s">
        <v>113</v>
      </c>
      <c r="C25" s="521">
        <v>13607.6</v>
      </c>
      <c r="D25" s="522">
        <v>2022.2</v>
      </c>
      <c r="E25" s="522">
        <v>2950.5</v>
      </c>
      <c r="F25" s="522">
        <v>717</v>
      </c>
      <c r="G25" s="522">
        <v>608.6</v>
      </c>
      <c r="H25" s="522">
        <v>300</v>
      </c>
      <c r="I25" s="522">
        <v>0</v>
      </c>
      <c r="J25" s="522">
        <v>4182.5</v>
      </c>
      <c r="K25" s="522">
        <f t="shared" si="15"/>
        <v>19415.7</v>
      </c>
    </row>
    <row r="26" spans="1:15" s="523" customFormat="1" ht="18" customHeight="1">
      <c r="A26" s="519">
        <v>6</v>
      </c>
      <c r="B26" s="520" t="s">
        <v>31</v>
      </c>
      <c r="C26" s="521">
        <v>42801.2</v>
      </c>
      <c r="D26" s="522">
        <v>6986.9</v>
      </c>
      <c r="E26" s="522">
        <v>10194.299999999999</v>
      </c>
      <c r="F26" s="522">
        <v>0</v>
      </c>
      <c r="G26" s="522">
        <v>4678.5</v>
      </c>
      <c r="H26" s="522">
        <v>1100</v>
      </c>
      <c r="I26" s="522">
        <v>0</v>
      </c>
      <c r="J26" s="522">
        <v>15058</v>
      </c>
      <c r="K26" s="522">
        <f t="shared" si="15"/>
        <v>63637.7</v>
      </c>
      <c r="O26" s="523" t="s">
        <v>96</v>
      </c>
    </row>
    <row r="27" spans="1:15" s="523" customFormat="1" ht="18" customHeight="1">
      <c r="A27" s="519">
        <v>7</v>
      </c>
      <c r="B27" s="520" t="s">
        <v>32</v>
      </c>
      <c r="C27" s="521">
        <v>10064.200000000001</v>
      </c>
      <c r="D27" s="522">
        <v>1819.5</v>
      </c>
      <c r="E27" s="522">
        <v>1545</v>
      </c>
      <c r="F27" s="522">
        <v>2232.5</v>
      </c>
      <c r="G27" s="522">
        <v>724.5</v>
      </c>
      <c r="H27" s="522">
        <v>300</v>
      </c>
      <c r="I27" s="522">
        <v>0</v>
      </c>
      <c r="J27" s="522">
        <v>945.4</v>
      </c>
      <c r="K27" s="522">
        <f t="shared" si="15"/>
        <v>14266.6</v>
      </c>
    </row>
    <row r="28" spans="1:15" s="523" customFormat="1" ht="18" customHeight="1">
      <c r="A28" s="519">
        <v>8</v>
      </c>
      <c r="B28" s="520" t="s">
        <v>33</v>
      </c>
      <c r="C28" s="521">
        <v>7448</v>
      </c>
      <c r="D28" s="522">
        <v>500</v>
      </c>
      <c r="E28" s="522">
        <v>1592</v>
      </c>
      <c r="F28" s="522">
        <v>0</v>
      </c>
      <c r="G28" s="522">
        <v>469.1</v>
      </c>
      <c r="H28" s="522">
        <v>300</v>
      </c>
      <c r="I28" s="522">
        <v>0</v>
      </c>
      <c r="J28" s="522">
        <v>2248.1999999999998</v>
      </c>
      <c r="K28" s="522">
        <f t="shared" si="15"/>
        <v>10465.299999999999</v>
      </c>
    </row>
    <row r="29" spans="1:15" s="524" customFormat="1" ht="21.75" customHeight="1">
      <c r="A29" s="826" t="s">
        <v>5</v>
      </c>
      <c r="B29" s="827"/>
      <c r="C29" s="536">
        <f t="shared" ref="C29:E29" si="16">SUM(C30:C32)</f>
        <v>18208.5</v>
      </c>
      <c r="D29" s="536">
        <f t="shared" si="16"/>
        <v>3383.4</v>
      </c>
      <c r="E29" s="536">
        <f t="shared" si="16"/>
        <v>4936.6000000000004</v>
      </c>
      <c r="F29" s="536">
        <f>SUM(F30:F32)</f>
        <v>2484.6000000000004</v>
      </c>
      <c r="G29" s="536">
        <f>SUM(G30:G32)</f>
        <v>2001.6999999999998</v>
      </c>
      <c r="H29" s="536">
        <f t="shared" ref="H29:J29" si="17">SUM(H30:H32)</f>
        <v>1800</v>
      </c>
      <c r="I29" s="536">
        <f t="shared" si="17"/>
        <v>994.5</v>
      </c>
      <c r="J29" s="536">
        <f t="shared" si="17"/>
        <v>6594.4000000000005</v>
      </c>
      <c r="K29" s="536">
        <f>SUM(C29+F29+G29+H29+I29+J29)</f>
        <v>32083.7</v>
      </c>
    </row>
    <row r="30" spans="1:15" s="523" customFormat="1" ht="18" customHeight="1">
      <c r="A30" s="519">
        <v>1</v>
      </c>
      <c r="B30" s="520" t="s">
        <v>121</v>
      </c>
      <c r="C30" s="521">
        <v>4804.3</v>
      </c>
      <c r="D30" s="522">
        <v>897.1</v>
      </c>
      <c r="E30" s="522">
        <v>1308.9000000000001</v>
      </c>
      <c r="F30" s="522">
        <v>0</v>
      </c>
      <c r="G30" s="522">
        <v>602.29999999999995</v>
      </c>
      <c r="H30" s="522">
        <v>200</v>
      </c>
      <c r="I30" s="522">
        <v>0</v>
      </c>
      <c r="J30" s="522">
        <v>1488.4</v>
      </c>
      <c r="K30" s="522">
        <f>SUM(C30+F30+G30+H30+I30+J30)</f>
        <v>7095</v>
      </c>
    </row>
    <row r="31" spans="1:15" s="523" customFormat="1" ht="18" customHeight="1">
      <c r="A31" s="519">
        <v>2</v>
      </c>
      <c r="B31" s="520" t="s">
        <v>34</v>
      </c>
      <c r="C31" s="521">
        <v>8491.6</v>
      </c>
      <c r="D31" s="522">
        <v>1574.7</v>
      </c>
      <c r="E31" s="522">
        <v>2297.6</v>
      </c>
      <c r="F31" s="522">
        <v>1365.2</v>
      </c>
      <c r="G31" s="522">
        <v>956.8</v>
      </c>
      <c r="H31" s="522">
        <v>1200</v>
      </c>
      <c r="I31" s="522">
        <v>994.5</v>
      </c>
      <c r="J31" s="522">
        <v>3290.3</v>
      </c>
      <c r="K31" s="522">
        <f t="shared" ref="K31:K32" si="18">SUM(C31+F31+G31+H31+I31+J31)</f>
        <v>16298.400000000001</v>
      </c>
    </row>
    <row r="32" spans="1:15" s="523" customFormat="1" ht="18" customHeight="1">
      <c r="A32" s="519">
        <v>3</v>
      </c>
      <c r="B32" s="520" t="s">
        <v>35</v>
      </c>
      <c r="C32" s="521">
        <v>4912.6000000000004</v>
      </c>
      <c r="D32" s="522">
        <v>911.6</v>
      </c>
      <c r="E32" s="522">
        <v>1330.1</v>
      </c>
      <c r="F32" s="522">
        <v>1119.4000000000001</v>
      </c>
      <c r="G32" s="522">
        <v>442.6</v>
      </c>
      <c r="H32" s="522">
        <v>400</v>
      </c>
      <c r="I32" s="522">
        <v>0</v>
      </c>
      <c r="J32" s="522">
        <v>1815.7</v>
      </c>
      <c r="K32" s="522">
        <f t="shared" si="18"/>
        <v>8690.3000000000011</v>
      </c>
    </row>
    <row r="33" spans="1:12" s="524" customFormat="1" ht="21.75" customHeight="1">
      <c r="A33" s="826" t="s">
        <v>52</v>
      </c>
      <c r="B33" s="827"/>
      <c r="C33" s="536">
        <f t="shared" ref="C33" si="19">SUM(C34:C50)</f>
        <v>136403.79999999999</v>
      </c>
      <c r="D33" s="538">
        <f>SUM(D34:D50)</f>
        <v>25564.899999999998</v>
      </c>
      <c r="E33" s="538">
        <f t="shared" ref="E33" si="20">SUM(E34:E50)</f>
        <v>36802.600000000006</v>
      </c>
      <c r="F33" s="538">
        <f>SUM(F34:F50)</f>
        <v>12982.3</v>
      </c>
      <c r="G33" s="538">
        <f>SUM(G34:G50)</f>
        <v>14847.299999999997</v>
      </c>
      <c r="H33" s="538">
        <f t="shared" ref="H33:J33" si="21">SUM(H34:H50)</f>
        <v>12551.2</v>
      </c>
      <c r="I33" s="538">
        <f t="shared" si="21"/>
        <v>530.4</v>
      </c>
      <c r="J33" s="538">
        <f t="shared" si="21"/>
        <v>44753.500000000007</v>
      </c>
      <c r="K33" s="536">
        <f>SUM(C33+F33+G33+H33+I33+J33)</f>
        <v>222068.49999999997</v>
      </c>
    </row>
    <row r="34" spans="1:12" s="523" customFormat="1" ht="18" customHeight="1">
      <c r="A34" s="519">
        <v>1</v>
      </c>
      <c r="B34" s="520" t="s">
        <v>36</v>
      </c>
      <c r="C34" s="521">
        <v>10060.299999999999</v>
      </c>
      <c r="D34" s="522">
        <v>1621.2</v>
      </c>
      <c r="E34" s="522">
        <v>2365.4</v>
      </c>
      <c r="F34" s="522">
        <v>0</v>
      </c>
      <c r="G34" s="522">
        <v>628.1</v>
      </c>
      <c r="H34" s="522">
        <v>561.20000000000005</v>
      </c>
      <c r="I34" s="522">
        <v>0</v>
      </c>
      <c r="J34" s="522">
        <v>4091.6</v>
      </c>
      <c r="K34" s="522">
        <f>SUM(C34+F34+G34+H34+I34+J34)</f>
        <v>15341.2</v>
      </c>
    </row>
    <row r="35" spans="1:12" s="523" customFormat="1" ht="18" customHeight="1">
      <c r="A35" s="519">
        <v>2</v>
      </c>
      <c r="B35" s="520" t="s">
        <v>37</v>
      </c>
      <c r="C35" s="521">
        <v>3560.9</v>
      </c>
      <c r="D35" s="522">
        <v>655.5</v>
      </c>
      <c r="E35" s="522">
        <v>956.4</v>
      </c>
      <c r="F35" s="522">
        <v>306</v>
      </c>
      <c r="G35" s="522">
        <v>430.5</v>
      </c>
      <c r="H35" s="522">
        <v>500</v>
      </c>
      <c r="I35" s="522">
        <v>0</v>
      </c>
      <c r="J35" s="522">
        <v>1051.7</v>
      </c>
      <c r="K35" s="522">
        <f t="shared" ref="K35:K50" si="22">SUM(C35+F35+G35+H35+I35+J35)</f>
        <v>5849.0999999999995</v>
      </c>
    </row>
    <row r="36" spans="1:12" s="523" customFormat="1" ht="18" customHeight="1">
      <c r="A36" s="519">
        <v>3</v>
      </c>
      <c r="B36" s="520" t="s">
        <v>38</v>
      </c>
      <c r="C36" s="521">
        <v>5655.6</v>
      </c>
      <c r="D36" s="522">
        <v>1621.2</v>
      </c>
      <c r="E36" s="522">
        <v>1635</v>
      </c>
      <c r="F36" s="522">
        <v>1341</v>
      </c>
      <c r="G36" s="522">
        <v>565.6</v>
      </c>
      <c r="H36" s="522">
        <v>1000</v>
      </c>
      <c r="I36" s="522">
        <v>0</v>
      </c>
      <c r="J36" s="522">
        <v>2300.9</v>
      </c>
      <c r="K36" s="522">
        <f t="shared" si="22"/>
        <v>10863.1</v>
      </c>
    </row>
    <row r="37" spans="1:12" s="523" customFormat="1" ht="18" customHeight="1">
      <c r="A37" s="519">
        <v>4</v>
      </c>
      <c r="B37" s="520" t="s">
        <v>39</v>
      </c>
      <c r="C37" s="521">
        <v>7241.4</v>
      </c>
      <c r="D37" s="522">
        <v>1352</v>
      </c>
      <c r="E37" s="522">
        <v>1972.7</v>
      </c>
      <c r="F37" s="522">
        <v>1440</v>
      </c>
      <c r="G37" s="522">
        <v>705.6</v>
      </c>
      <c r="H37" s="522">
        <v>600</v>
      </c>
      <c r="I37" s="522">
        <v>0</v>
      </c>
      <c r="J37" s="522">
        <v>1913.3</v>
      </c>
      <c r="K37" s="522">
        <f t="shared" si="22"/>
        <v>11900.3</v>
      </c>
    </row>
    <row r="38" spans="1:12" s="523" customFormat="1" ht="18" customHeight="1">
      <c r="A38" s="519">
        <v>5</v>
      </c>
      <c r="B38" s="520" t="s">
        <v>70</v>
      </c>
      <c r="C38" s="521">
        <v>6831.2</v>
      </c>
      <c r="D38" s="522">
        <v>1262.9000000000001</v>
      </c>
      <c r="E38" s="522">
        <v>1842.6</v>
      </c>
      <c r="F38" s="522">
        <v>590.29999999999995</v>
      </c>
      <c r="G38" s="522">
        <v>894.6</v>
      </c>
      <c r="H38" s="522">
        <v>900</v>
      </c>
      <c r="I38" s="522">
        <v>0</v>
      </c>
      <c r="J38" s="522">
        <v>2383.6999999999998</v>
      </c>
      <c r="K38" s="522">
        <f t="shared" si="22"/>
        <v>11599.8</v>
      </c>
    </row>
    <row r="39" spans="1:12" s="523" customFormat="1" ht="18" customHeight="1">
      <c r="A39" s="519">
        <v>6</v>
      </c>
      <c r="B39" s="520" t="s">
        <v>40</v>
      </c>
      <c r="C39" s="521">
        <v>5725.2</v>
      </c>
      <c r="D39" s="522">
        <v>1050.5999999999999</v>
      </c>
      <c r="E39" s="522">
        <v>1532.9</v>
      </c>
      <c r="F39" s="522">
        <v>961.7</v>
      </c>
      <c r="G39" s="522">
        <v>568.70000000000005</v>
      </c>
      <c r="H39" s="522">
        <v>550</v>
      </c>
      <c r="I39" s="522">
        <v>530.4</v>
      </c>
      <c r="J39" s="522">
        <v>2060.8000000000002</v>
      </c>
      <c r="K39" s="522">
        <f t="shared" si="22"/>
        <v>10396.799999999999</v>
      </c>
    </row>
    <row r="40" spans="1:12" s="523" customFormat="1" ht="18" customHeight="1">
      <c r="A40" s="519">
        <v>7</v>
      </c>
      <c r="B40" s="520" t="s">
        <v>41</v>
      </c>
      <c r="C40" s="521">
        <v>4905.2</v>
      </c>
      <c r="D40" s="522">
        <v>914.1</v>
      </c>
      <c r="E40" s="522">
        <v>1333.7</v>
      </c>
      <c r="F40" s="522">
        <v>489</v>
      </c>
      <c r="G40" s="522">
        <v>636.4</v>
      </c>
      <c r="H40" s="522">
        <v>750</v>
      </c>
      <c r="I40" s="522">
        <v>0</v>
      </c>
      <c r="J40" s="522">
        <v>1364.7</v>
      </c>
      <c r="K40" s="522">
        <f t="shared" si="22"/>
        <v>8145.2999999999993</v>
      </c>
    </row>
    <row r="41" spans="1:12" s="523" customFormat="1" ht="18" customHeight="1">
      <c r="A41" s="519">
        <v>8</v>
      </c>
      <c r="B41" s="520" t="s">
        <v>42</v>
      </c>
      <c r="C41" s="521">
        <v>7375.9</v>
      </c>
      <c r="D41" s="522">
        <v>1362.5</v>
      </c>
      <c r="E41" s="522">
        <v>1988</v>
      </c>
      <c r="F41" s="522">
        <v>1577.7</v>
      </c>
      <c r="G41" s="522">
        <v>868.4</v>
      </c>
      <c r="H41" s="522">
        <v>1300</v>
      </c>
      <c r="I41" s="522">
        <v>0</v>
      </c>
      <c r="J41" s="522">
        <v>1619.5</v>
      </c>
      <c r="K41" s="522">
        <f t="shared" si="22"/>
        <v>12741.5</v>
      </c>
      <c r="L41" s="523" t="s">
        <v>96</v>
      </c>
    </row>
    <row r="42" spans="1:12" s="523" customFormat="1" ht="18" customHeight="1">
      <c r="A42" s="519">
        <v>9</v>
      </c>
      <c r="B42" s="520" t="s">
        <v>43</v>
      </c>
      <c r="C42" s="521">
        <v>5826.3</v>
      </c>
      <c r="D42" s="522">
        <v>1089.4000000000001</v>
      </c>
      <c r="E42" s="522">
        <v>1536</v>
      </c>
      <c r="F42" s="522">
        <v>0</v>
      </c>
      <c r="G42" s="522">
        <v>657.4</v>
      </c>
      <c r="H42" s="522">
        <v>550</v>
      </c>
      <c r="I42" s="522">
        <v>0</v>
      </c>
      <c r="J42" s="522">
        <v>1346.3</v>
      </c>
      <c r="K42" s="522">
        <f t="shared" si="22"/>
        <v>8380</v>
      </c>
    </row>
    <row r="43" spans="1:12" s="523" customFormat="1" ht="18" customHeight="1">
      <c r="A43" s="519">
        <v>10</v>
      </c>
      <c r="B43" s="520" t="s">
        <v>44</v>
      </c>
      <c r="C43" s="521">
        <v>9145.2000000000007</v>
      </c>
      <c r="D43" s="522">
        <v>1521.6</v>
      </c>
      <c r="E43" s="522">
        <v>2220.1</v>
      </c>
      <c r="F43" s="522">
        <v>2351.6999999999998</v>
      </c>
      <c r="G43" s="522">
        <v>598.4</v>
      </c>
      <c r="H43" s="522">
        <v>480</v>
      </c>
      <c r="I43" s="522">
        <v>0</v>
      </c>
      <c r="J43" s="522">
        <v>3546.2</v>
      </c>
      <c r="K43" s="522">
        <f t="shared" si="22"/>
        <v>16121.5</v>
      </c>
    </row>
    <row r="44" spans="1:12" s="523" customFormat="1" ht="18" customHeight="1">
      <c r="A44" s="519">
        <v>11</v>
      </c>
      <c r="B44" s="529" t="s">
        <v>45</v>
      </c>
      <c r="C44" s="530">
        <v>5614.1</v>
      </c>
      <c r="D44" s="522">
        <v>1034.2</v>
      </c>
      <c r="E44" s="522">
        <v>1509</v>
      </c>
      <c r="F44" s="522">
        <v>154</v>
      </c>
      <c r="G44" s="522">
        <v>475.4</v>
      </c>
      <c r="H44" s="522">
        <v>600</v>
      </c>
      <c r="I44" s="522">
        <v>0</v>
      </c>
      <c r="J44" s="522">
        <v>1681.7</v>
      </c>
      <c r="K44" s="522">
        <f t="shared" si="22"/>
        <v>8525.2000000000007</v>
      </c>
    </row>
    <row r="45" spans="1:12" s="528" customFormat="1" ht="18" customHeight="1">
      <c r="A45" s="526">
        <v>12</v>
      </c>
      <c r="B45" s="531" t="s">
        <v>81</v>
      </c>
      <c r="C45" s="522">
        <v>29305.1</v>
      </c>
      <c r="D45" s="522">
        <v>5661.9</v>
      </c>
      <c r="E45" s="522">
        <v>8261</v>
      </c>
      <c r="F45" s="522">
        <v>0</v>
      </c>
      <c r="G45" s="522">
        <v>4633.8999999999996</v>
      </c>
      <c r="H45" s="522">
        <v>2500</v>
      </c>
      <c r="I45" s="522">
        <v>0</v>
      </c>
      <c r="J45" s="522">
        <v>9852.2000000000007</v>
      </c>
      <c r="K45" s="522">
        <f t="shared" si="22"/>
        <v>46291.199999999997</v>
      </c>
    </row>
    <row r="46" spans="1:12" s="523" customFormat="1" ht="18" customHeight="1">
      <c r="A46" s="519">
        <v>13</v>
      </c>
      <c r="B46" s="520" t="s">
        <v>46</v>
      </c>
      <c r="C46" s="521">
        <v>2760.2</v>
      </c>
      <c r="D46" s="522">
        <v>519.20000000000005</v>
      </c>
      <c r="E46" s="522">
        <v>757.5</v>
      </c>
      <c r="F46" s="522">
        <v>644</v>
      </c>
      <c r="G46" s="522">
        <v>524.6</v>
      </c>
      <c r="H46" s="522">
        <v>600</v>
      </c>
      <c r="I46" s="522">
        <v>0</v>
      </c>
      <c r="J46" s="522">
        <v>933.3</v>
      </c>
      <c r="K46" s="522">
        <f t="shared" si="22"/>
        <v>5462.0999999999995</v>
      </c>
    </row>
    <row r="47" spans="1:12" s="523" customFormat="1" ht="18" customHeight="1">
      <c r="A47" s="519">
        <v>14</v>
      </c>
      <c r="B47" s="520" t="s">
        <v>47</v>
      </c>
      <c r="C47" s="521">
        <v>6430.4</v>
      </c>
      <c r="D47" s="522">
        <v>1223.3</v>
      </c>
      <c r="E47" s="522">
        <v>1784.9</v>
      </c>
      <c r="F47" s="522">
        <v>0</v>
      </c>
      <c r="G47" s="522">
        <v>442.9</v>
      </c>
      <c r="H47" s="522">
        <v>500</v>
      </c>
      <c r="I47" s="522">
        <v>0</v>
      </c>
      <c r="J47" s="522">
        <v>2276.6999999999998</v>
      </c>
      <c r="K47" s="522">
        <f t="shared" si="22"/>
        <v>9650</v>
      </c>
    </row>
    <row r="48" spans="1:12" s="523" customFormat="1" ht="18" customHeight="1">
      <c r="A48" s="519">
        <v>15</v>
      </c>
      <c r="B48" s="520" t="s">
        <v>48</v>
      </c>
      <c r="C48" s="521">
        <v>13935.7</v>
      </c>
      <c r="D48" s="522">
        <v>2863.3</v>
      </c>
      <c r="E48" s="522">
        <v>3694.1</v>
      </c>
      <c r="F48" s="522">
        <v>1102</v>
      </c>
      <c r="G48" s="522">
        <v>1131.2</v>
      </c>
      <c r="H48" s="522">
        <v>350</v>
      </c>
      <c r="I48" s="522">
        <v>0</v>
      </c>
      <c r="J48" s="522">
        <v>4330.8999999999996</v>
      </c>
      <c r="K48" s="522">
        <f t="shared" si="22"/>
        <v>20849.800000000003</v>
      </c>
    </row>
    <row r="49" spans="1:11" s="523" customFormat="1" ht="18" customHeight="1">
      <c r="A49" s="519">
        <v>16</v>
      </c>
      <c r="B49" s="520" t="s">
        <v>49</v>
      </c>
      <c r="C49" s="521">
        <v>5894.5</v>
      </c>
      <c r="D49" s="522">
        <v>1112</v>
      </c>
      <c r="E49" s="522">
        <v>1622.4</v>
      </c>
      <c r="F49" s="522">
        <v>2024.9</v>
      </c>
      <c r="G49" s="522">
        <v>424.2</v>
      </c>
      <c r="H49" s="522">
        <v>750</v>
      </c>
      <c r="I49" s="522">
        <v>0</v>
      </c>
      <c r="J49" s="522">
        <v>2500</v>
      </c>
      <c r="K49" s="522">
        <f t="shared" si="22"/>
        <v>11593.6</v>
      </c>
    </row>
    <row r="50" spans="1:11" s="523" customFormat="1" ht="18" customHeight="1">
      <c r="A50" s="519">
        <v>17</v>
      </c>
      <c r="B50" s="520" t="s">
        <v>50</v>
      </c>
      <c r="C50" s="521">
        <v>6136.6</v>
      </c>
      <c r="D50" s="522">
        <v>700</v>
      </c>
      <c r="E50" s="522">
        <v>1790.9</v>
      </c>
      <c r="F50" s="522">
        <v>0</v>
      </c>
      <c r="G50" s="522">
        <v>661.4</v>
      </c>
      <c r="H50" s="522">
        <v>60</v>
      </c>
      <c r="I50" s="522">
        <v>0</v>
      </c>
      <c r="J50" s="522">
        <v>1500</v>
      </c>
      <c r="K50" s="522">
        <f t="shared" si="22"/>
        <v>8358</v>
      </c>
    </row>
    <row r="51" spans="1:11">
      <c r="D51" s="532"/>
      <c r="E51" s="532"/>
      <c r="F51" s="532"/>
      <c r="G51" s="532"/>
      <c r="H51" s="532"/>
      <c r="I51" s="532"/>
      <c r="J51" s="532"/>
      <c r="K51" s="532"/>
    </row>
  </sheetData>
  <mergeCells count="19">
    <mergeCell ref="A29:B29"/>
    <mergeCell ref="A33:B33"/>
    <mergeCell ref="A5:B5"/>
    <mergeCell ref="A6:B6"/>
    <mergeCell ref="A11:B11"/>
    <mergeCell ref="A16:B16"/>
    <mergeCell ref="A21:B21"/>
    <mergeCell ref="A1:K1"/>
    <mergeCell ref="A2:K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</mergeCells>
  <printOptions horizontalCentered="1" verticalCentered="1"/>
  <pageMargins left="0.9055118110236221" right="0.9055118110236221" top="0.74803149606299213" bottom="0.74803149606299213" header="2.4803149606299213" footer="0"/>
  <pageSetup paperSize="9" scale="4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view="pageBreakPreview" zoomScale="87" zoomScaleNormal="80" zoomScaleSheetLayoutView="87" workbookViewId="0">
      <selection activeCell="A2" sqref="A2:M2"/>
    </sheetView>
  </sheetViews>
  <sheetFormatPr defaultColWidth="3" defaultRowHeight="12.75"/>
  <cols>
    <col min="1" max="1" width="4.140625" style="515" customWidth="1"/>
    <col min="2" max="2" width="20.85546875" style="515" bestFit="1" customWidth="1"/>
    <col min="3" max="3" width="18.28515625" style="515" customWidth="1"/>
    <col min="4" max="13" width="17.28515625" style="533" customWidth="1"/>
    <col min="14" max="14" width="18.140625" style="515" customWidth="1"/>
    <col min="15" max="17" width="3" style="515" customWidth="1"/>
    <col min="18" max="18" width="7.7109375" style="515" customWidth="1"/>
    <col min="19" max="16384" width="3" style="515"/>
  </cols>
  <sheetData>
    <row r="1" spans="1:18" ht="20.25" customHeight="1">
      <c r="A1" s="815" t="s">
        <v>1896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</row>
    <row r="2" spans="1:18" ht="39.75" customHeight="1">
      <c r="A2" s="816" t="s">
        <v>2011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</row>
    <row r="3" spans="1:18" ht="20.25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</row>
    <row r="4" spans="1:18" s="545" customFormat="1" ht="14.25" customHeight="1">
      <c r="A4" s="818" t="s">
        <v>56</v>
      </c>
      <c r="B4" s="820" t="s">
        <v>12</v>
      </c>
      <c r="C4" s="823" t="s">
        <v>2000</v>
      </c>
      <c r="D4" s="830"/>
      <c r="E4" s="830"/>
      <c r="F4" s="830"/>
      <c r="G4" s="830"/>
      <c r="H4" s="830"/>
      <c r="I4" s="830"/>
      <c r="J4" s="830"/>
      <c r="K4" s="830"/>
      <c r="L4" s="830"/>
      <c r="M4" s="544"/>
    </row>
    <row r="5" spans="1:18" s="545" customFormat="1" ht="74.25" customHeight="1">
      <c r="A5" s="819"/>
      <c r="B5" s="821"/>
      <c r="C5" s="546" t="s">
        <v>2001</v>
      </c>
      <c r="D5" s="547" t="s">
        <v>2002</v>
      </c>
      <c r="E5" s="547" t="s">
        <v>2003</v>
      </c>
      <c r="F5" s="547" t="s">
        <v>2004</v>
      </c>
      <c r="G5" s="547" t="s">
        <v>2005</v>
      </c>
      <c r="H5" s="547" t="s">
        <v>918</v>
      </c>
      <c r="I5" s="547" t="s">
        <v>2006</v>
      </c>
      <c r="J5" s="547" t="s">
        <v>2007</v>
      </c>
      <c r="K5" s="547" t="s">
        <v>2008</v>
      </c>
      <c r="L5" s="547" t="s">
        <v>2009</v>
      </c>
      <c r="M5" s="547" t="s">
        <v>919</v>
      </c>
    </row>
    <row r="6" spans="1:18" ht="28.5" customHeight="1">
      <c r="A6" s="828" t="s">
        <v>13</v>
      </c>
      <c r="B6" s="829"/>
      <c r="C6" s="548">
        <f t="shared" ref="C6" si="0">SUM(C7+C12+C17+C22+C30+C34)</f>
        <v>310.60000000000002</v>
      </c>
      <c r="D6" s="548">
        <f>SUM(D7+D12+D17+D22+D30+D34)</f>
        <v>249.2</v>
      </c>
      <c r="E6" s="548">
        <f t="shared" ref="E6:F6" si="1">SUM(E7+E12+E17+E22+E30+E34)</f>
        <v>324.79999999999995</v>
      </c>
      <c r="F6" s="548">
        <f t="shared" si="1"/>
        <v>333.1</v>
      </c>
      <c r="G6" s="548">
        <f>SUM(G7+G12+G17+G22+G30+G34)</f>
        <v>2650.5</v>
      </c>
      <c r="H6" s="548">
        <f>SUM(H7+H12+H17+H22+H30+H34)</f>
        <v>1010</v>
      </c>
      <c r="I6" s="548">
        <f>SUM(I7+I12+I17+I22+I30+I34)</f>
        <v>19289</v>
      </c>
      <c r="J6" s="548">
        <f t="shared" ref="J6:L6" si="2">SUM(J7+J12+J17+J22+J30+J34)</f>
        <v>157.30000000000001</v>
      </c>
      <c r="K6" s="548">
        <f t="shared" si="2"/>
        <v>3041.5</v>
      </c>
      <c r="L6" s="548">
        <f t="shared" si="2"/>
        <v>4019</v>
      </c>
      <c r="M6" s="548">
        <f>SUM(C6:L6)</f>
        <v>31385</v>
      </c>
      <c r="N6" s="516"/>
    </row>
    <row r="7" spans="1:18" s="518" customFormat="1" ht="21.75" customHeight="1">
      <c r="A7" s="826" t="s">
        <v>257</v>
      </c>
      <c r="B7" s="827"/>
      <c r="C7" s="542">
        <f t="shared" ref="C7" si="3">SUM(C8:C11)</f>
        <v>310.60000000000002</v>
      </c>
      <c r="D7" s="542">
        <f>SUM(D8:D11)</f>
        <v>0</v>
      </c>
      <c r="E7" s="542">
        <f t="shared" ref="E7:F7" si="4">SUM(E8:E11)</f>
        <v>166.7</v>
      </c>
      <c r="F7" s="542">
        <f t="shared" si="4"/>
        <v>333.1</v>
      </c>
      <c r="G7" s="542">
        <f>SUM(G8:G11)</f>
        <v>0</v>
      </c>
      <c r="H7" s="542">
        <f>SUM(H8:H11)</f>
        <v>1010</v>
      </c>
      <c r="I7" s="542">
        <f>SUM(I8:I11)</f>
        <v>1687.3</v>
      </c>
      <c r="J7" s="542">
        <f t="shared" ref="J7:L7" si="5">SUM(J8:J11)</f>
        <v>70.3</v>
      </c>
      <c r="K7" s="542">
        <f t="shared" si="5"/>
        <v>250.5</v>
      </c>
      <c r="L7" s="542">
        <f t="shared" si="5"/>
        <v>649</v>
      </c>
      <c r="M7" s="542">
        <f>SUM(C7:L7)</f>
        <v>4477.5</v>
      </c>
      <c r="N7" s="517"/>
    </row>
    <row r="8" spans="1:18" s="523" customFormat="1" ht="18" customHeight="1">
      <c r="A8" s="519">
        <v>1</v>
      </c>
      <c r="B8" s="520" t="s">
        <v>14</v>
      </c>
      <c r="C8" s="539">
        <v>0</v>
      </c>
      <c r="D8" s="540">
        <v>0</v>
      </c>
      <c r="E8" s="540">
        <v>166.7</v>
      </c>
      <c r="F8" s="540">
        <v>0</v>
      </c>
      <c r="G8" s="540">
        <v>0</v>
      </c>
      <c r="H8" s="540">
        <v>0</v>
      </c>
      <c r="I8" s="540">
        <v>175.7</v>
      </c>
      <c r="J8" s="540">
        <v>70.3</v>
      </c>
      <c r="K8" s="540">
        <v>0</v>
      </c>
      <c r="L8" s="540">
        <v>649</v>
      </c>
      <c r="M8" s="540">
        <f>SUM(C8:L8)</f>
        <v>1061.7</v>
      </c>
    </row>
    <row r="9" spans="1:18" s="523" customFormat="1" ht="18" customHeight="1">
      <c r="A9" s="519">
        <v>2</v>
      </c>
      <c r="B9" s="520" t="s">
        <v>15</v>
      </c>
      <c r="C9" s="539">
        <v>310.60000000000002</v>
      </c>
      <c r="D9" s="540">
        <v>0</v>
      </c>
      <c r="E9" s="540">
        <v>0</v>
      </c>
      <c r="F9" s="540">
        <v>333.1</v>
      </c>
      <c r="G9" s="540">
        <v>0</v>
      </c>
      <c r="H9" s="540">
        <v>1010</v>
      </c>
      <c r="I9" s="540">
        <v>957.3</v>
      </c>
      <c r="J9" s="540">
        <v>0</v>
      </c>
      <c r="K9" s="540">
        <v>250.5</v>
      </c>
      <c r="L9" s="540">
        <v>0</v>
      </c>
      <c r="M9" s="540">
        <f t="shared" ref="M9:M11" si="6">SUM(C9:L9)</f>
        <v>2861.5</v>
      </c>
    </row>
    <row r="10" spans="1:18" s="523" customFormat="1" ht="18" customHeight="1">
      <c r="A10" s="519">
        <v>3</v>
      </c>
      <c r="B10" s="520" t="s">
        <v>17</v>
      </c>
      <c r="C10" s="539">
        <v>0</v>
      </c>
      <c r="D10" s="540">
        <v>0</v>
      </c>
      <c r="E10" s="540">
        <v>0</v>
      </c>
      <c r="F10" s="540">
        <v>0</v>
      </c>
      <c r="G10" s="540">
        <v>0</v>
      </c>
      <c r="H10" s="540">
        <v>0</v>
      </c>
      <c r="I10" s="540">
        <v>554.29999999999995</v>
      </c>
      <c r="J10" s="540">
        <v>0</v>
      </c>
      <c r="K10" s="540">
        <v>0</v>
      </c>
      <c r="L10" s="540">
        <v>0</v>
      </c>
      <c r="M10" s="540">
        <f t="shared" si="6"/>
        <v>554.29999999999995</v>
      </c>
    </row>
    <row r="11" spans="1:18" s="523" customFormat="1" ht="18" customHeight="1">
      <c r="A11" s="519">
        <v>4</v>
      </c>
      <c r="B11" s="520" t="s">
        <v>18</v>
      </c>
      <c r="C11" s="539">
        <v>0</v>
      </c>
      <c r="D11" s="540">
        <v>0</v>
      </c>
      <c r="E11" s="540">
        <v>0</v>
      </c>
      <c r="F11" s="540">
        <v>0</v>
      </c>
      <c r="G11" s="540">
        <v>0</v>
      </c>
      <c r="H11" s="540">
        <v>0</v>
      </c>
      <c r="I11" s="540">
        <v>0</v>
      </c>
      <c r="J11" s="540">
        <v>0</v>
      </c>
      <c r="K11" s="540">
        <v>0</v>
      </c>
      <c r="L11" s="540">
        <v>0</v>
      </c>
      <c r="M11" s="540">
        <f t="shared" si="6"/>
        <v>0</v>
      </c>
    </row>
    <row r="12" spans="1:18" s="524" customFormat="1" ht="21.75" customHeight="1">
      <c r="A12" s="826" t="s">
        <v>2</v>
      </c>
      <c r="B12" s="827"/>
      <c r="C12" s="542">
        <f t="shared" ref="C12:F12" si="7">SUM(C13:C16)</f>
        <v>0</v>
      </c>
      <c r="D12" s="542">
        <f t="shared" si="7"/>
        <v>0</v>
      </c>
      <c r="E12" s="542">
        <f t="shared" si="7"/>
        <v>0</v>
      </c>
      <c r="F12" s="542">
        <f t="shared" si="7"/>
        <v>0</v>
      </c>
      <c r="G12" s="542">
        <f>SUM(G13:G16)</f>
        <v>0</v>
      </c>
      <c r="H12" s="542">
        <f>SUM(H13:H16)</f>
        <v>0</v>
      </c>
      <c r="I12" s="542">
        <f>SUM(I13:I16)</f>
        <v>3073</v>
      </c>
      <c r="J12" s="542">
        <f t="shared" ref="J12:L12" si="8">SUM(J13:J16)</f>
        <v>0</v>
      </c>
      <c r="K12" s="542">
        <f t="shared" si="8"/>
        <v>815</v>
      </c>
      <c r="L12" s="542">
        <f t="shared" si="8"/>
        <v>720</v>
      </c>
      <c r="M12" s="542">
        <f>SUM(C12:L12)</f>
        <v>4608</v>
      </c>
    </row>
    <row r="13" spans="1:18" s="523" customFormat="1" ht="18" customHeight="1">
      <c r="A13" s="519">
        <v>1</v>
      </c>
      <c r="B13" s="520" t="s">
        <v>19</v>
      </c>
      <c r="C13" s="539">
        <v>0</v>
      </c>
      <c r="D13" s="540">
        <v>0</v>
      </c>
      <c r="E13" s="540">
        <v>0</v>
      </c>
      <c r="F13" s="540">
        <v>0</v>
      </c>
      <c r="G13" s="540">
        <v>0</v>
      </c>
      <c r="H13" s="540">
        <v>0</v>
      </c>
      <c r="I13" s="540">
        <v>0</v>
      </c>
      <c r="J13" s="540">
        <v>0</v>
      </c>
      <c r="K13" s="540">
        <v>0</v>
      </c>
      <c r="L13" s="540">
        <v>0</v>
      </c>
      <c r="M13" s="540">
        <f>SUM(C13:L13)</f>
        <v>0</v>
      </c>
    </row>
    <row r="14" spans="1:18" s="523" customFormat="1" ht="18" customHeight="1">
      <c r="A14" s="519">
        <v>2</v>
      </c>
      <c r="B14" s="520" t="s">
        <v>20</v>
      </c>
      <c r="C14" s="539">
        <v>0</v>
      </c>
      <c r="D14" s="540">
        <v>0</v>
      </c>
      <c r="E14" s="540">
        <v>0</v>
      </c>
      <c r="F14" s="540">
        <v>0</v>
      </c>
      <c r="G14" s="540">
        <v>0</v>
      </c>
      <c r="H14" s="540">
        <v>0</v>
      </c>
      <c r="I14" s="540">
        <v>0</v>
      </c>
      <c r="J14" s="540">
        <v>0</v>
      </c>
      <c r="K14" s="540">
        <v>0</v>
      </c>
      <c r="L14" s="540">
        <v>0</v>
      </c>
      <c r="M14" s="540">
        <f t="shared" ref="M14:M16" si="9">SUM(C14:L14)</f>
        <v>0</v>
      </c>
    </row>
    <row r="15" spans="1:18" s="523" customFormat="1" ht="18" customHeight="1">
      <c r="A15" s="519">
        <v>3</v>
      </c>
      <c r="B15" s="520" t="s">
        <v>22</v>
      </c>
      <c r="C15" s="539">
        <v>0</v>
      </c>
      <c r="D15" s="540">
        <v>0</v>
      </c>
      <c r="E15" s="540">
        <v>0</v>
      </c>
      <c r="F15" s="540">
        <v>0</v>
      </c>
      <c r="G15" s="540">
        <v>0</v>
      </c>
      <c r="H15" s="540">
        <v>0</v>
      </c>
      <c r="I15" s="540">
        <v>3073</v>
      </c>
      <c r="J15" s="540">
        <v>0</v>
      </c>
      <c r="K15" s="540">
        <v>815</v>
      </c>
      <c r="L15" s="540">
        <v>720</v>
      </c>
      <c r="M15" s="540">
        <f t="shared" si="9"/>
        <v>4608</v>
      </c>
      <c r="R15" s="525"/>
    </row>
    <row r="16" spans="1:18" s="523" customFormat="1" ht="18" customHeight="1">
      <c r="A16" s="519">
        <v>4</v>
      </c>
      <c r="B16" s="520" t="s">
        <v>23</v>
      </c>
      <c r="C16" s="539">
        <v>0</v>
      </c>
      <c r="D16" s="540">
        <v>0</v>
      </c>
      <c r="E16" s="540">
        <v>0</v>
      </c>
      <c r="F16" s="540">
        <v>0</v>
      </c>
      <c r="G16" s="540">
        <v>0</v>
      </c>
      <c r="H16" s="540">
        <v>0</v>
      </c>
      <c r="I16" s="540">
        <v>0</v>
      </c>
      <c r="J16" s="540">
        <v>0</v>
      </c>
      <c r="K16" s="540">
        <v>0</v>
      </c>
      <c r="L16" s="540">
        <v>0</v>
      </c>
      <c r="M16" s="540">
        <f t="shared" si="9"/>
        <v>0</v>
      </c>
    </row>
    <row r="17" spans="1:18" s="524" customFormat="1" ht="21.75" customHeight="1">
      <c r="A17" s="826" t="s">
        <v>92</v>
      </c>
      <c r="B17" s="827"/>
      <c r="C17" s="542">
        <f t="shared" ref="C17:F17" si="10">SUM(C18:C21)</f>
        <v>0</v>
      </c>
      <c r="D17" s="542">
        <f t="shared" si="10"/>
        <v>0</v>
      </c>
      <c r="E17" s="542">
        <f t="shared" si="10"/>
        <v>0</v>
      </c>
      <c r="F17" s="542">
        <f t="shared" si="10"/>
        <v>0</v>
      </c>
      <c r="G17" s="542">
        <f>SUM(G18:G21)</f>
        <v>418</v>
      </c>
      <c r="H17" s="542">
        <f>SUM(H18:H21)</f>
        <v>0</v>
      </c>
      <c r="I17" s="542">
        <f>SUM(I18:I21)</f>
        <v>1260.0999999999999</v>
      </c>
      <c r="J17" s="542">
        <f t="shared" ref="J17:L17" si="11">SUM(J18:J21)</f>
        <v>0</v>
      </c>
      <c r="K17" s="542">
        <f t="shared" si="11"/>
        <v>800</v>
      </c>
      <c r="L17" s="542">
        <f t="shared" si="11"/>
        <v>1159</v>
      </c>
      <c r="M17" s="542">
        <f>SUM(C17:L17)</f>
        <v>3637.1</v>
      </c>
    </row>
    <row r="18" spans="1:18" s="523" customFormat="1" ht="18" customHeight="1">
      <c r="A18" s="519">
        <v>1</v>
      </c>
      <c r="B18" s="520" t="s">
        <v>24</v>
      </c>
      <c r="C18" s="539">
        <v>0</v>
      </c>
      <c r="D18" s="540">
        <v>0</v>
      </c>
      <c r="E18" s="540">
        <v>0</v>
      </c>
      <c r="F18" s="540">
        <v>0</v>
      </c>
      <c r="G18" s="540">
        <v>0</v>
      </c>
      <c r="H18" s="540">
        <v>0</v>
      </c>
      <c r="I18" s="540">
        <v>0</v>
      </c>
      <c r="J18" s="540">
        <v>0</v>
      </c>
      <c r="K18" s="540">
        <v>0</v>
      </c>
      <c r="L18" s="540">
        <v>0</v>
      </c>
      <c r="M18" s="540">
        <f>SUM(C18:L18)</f>
        <v>0</v>
      </c>
    </row>
    <row r="19" spans="1:18" s="528" customFormat="1" ht="18" customHeight="1">
      <c r="A19" s="526">
        <v>2</v>
      </c>
      <c r="B19" s="527" t="s">
        <v>26</v>
      </c>
      <c r="C19" s="540">
        <v>0</v>
      </c>
      <c r="D19" s="540">
        <v>0</v>
      </c>
      <c r="E19" s="540">
        <v>0</v>
      </c>
      <c r="F19" s="540">
        <v>0</v>
      </c>
      <c r="G19" s="540">
        <v>0</v>
      </c>
      <c r="H19" s="540">
        <v>0</v>
      </c>
      <c r="I19" s="540">
        <v>0</v>
      </c>
      <c r="J19" s="540">
        <v>0</v>
      </c>
      <c r="K19" s="540">
        <v>800</v>
      </c>
      <c r="L19" s="540">
        <v>0</v>
      </c>
      <c r="M19" s="540">
        <f t="shared" ref="M19:M21" si="12">SUM(C19:L19)</f>
        <v>800</v>
      </c>
    </row>
    <row r="20" spans="1:18" s="523" customFormat="1" ht="18" customHeight="1">
      <c r="A20" s="519">
        <v>3</v>
      </c>
      <c r="B20" s="520" t="s">
        <v>25</v>
      </c>
      <c r="C20" s="539">
        <v>0</v>
      </c>
      <c r="D20" s="540">
        <v>0</v>
      </c>
      <c r="E20" s="540">
        <v>0</v>
      </c>
      <c r="F20" s="540">
        <v>0</v>
      </c>
      <c r="G20" s="540">
        <v>418</v>
      </c>
      <c r="H20" s="540">
        <v>0</v>
      </c>
      <c r="I20" s="540">
        <v>1260.0999999999999</v>
      </c>
      <c r="J20" s="540">
        <v>0</v>
      </c>
      <c r="K20" s="540">
        <v>0</v>
      </c>
      <c r="L20" s="540">
        <v>1159</v>
      </c>
      <c r="M20" s="540">
        <f t="shared" si="12"/>
        <v>2837.1</v>
      </c>
    </row>
    <row r="21" spans="1:18" s="523" customFormat="1" ht="18" customHeight="1">
      <c r="A21" s="519">
        <v>4</v>
      </c>
      <c r="B21" s="520" t="s">
        <v>27</v>
      </c>
      <c r="C21" s="539">
        <v>0</v>
      </c>
      <c r="D21" s="540">
        <v>0</v>
      </c>
      <c r="E21" s="540">
        <v>0</v>
      </c>
      <c r="F21" s="540">
        <v>0</v>
      </c>
      <c r="G21" s="540">
        <v>0</v>
      </c>
      <c r="H21" s="540">
        <v>0</v>
      </c>
      <c r="I21" s="540">
        <v>0</v>
      </c>
      <c r="J21" s="540">
        <v>0</v>
      </c>
      <c r="K21" s="540">
        <v>0</v>
      </c>
      <c r="L21" s="540">
        <v>0</v>
      </c>
      <c r="M21" s="540">
        <f t="shared" si="12"/>
        <v>0</v>
      </c>
    </row>
    <row r="22" spans="1:18" s="524" customFormat="1" ht="21.75" customHeight="1">
      <c r="A22" s="826" t="s">
        <v>93</v>
      </c>
      <c r="B22" s="827"/>
      <c r="C22" s="542">
        <f t="shared" ref="C22:F22" si="13">SUM(C23:C29)</f>
        <v>0</v>
      </c>
      <c r="D22" s="542">
        <f t="shared" si="13"/>
        <v>0</v>
      </c>
      <c r="E22" s="542">
        <f t="shared" si="13"/>
        <v>0</v>
      </c>
      <c r="F22" s="542">
        <f t="shared" si="13"/>
        <v>0</v>
      </c>
      <c r="G22" s="542">
        <f>SUM(G23:G29)</f>
        <v>2232.5</v>
      </c>
      <c r="H22" s="542">
        <f>SUM(H23:H29)</f>
        <v>0</v>
      </c>
      <c r="I22" s="542">
        <f>SUM(I23:I29)</f>
        <v>963</v>
      </c>
      <c r="J22" s="542">
        <f t="shared" ref="J22:L22" si="14">SUM(J23:J29)</f>
        <v>0</v>
      </c>
      <c r="K22" s="542">
        <f t="shared" si="14"/>
        <v>0</v>
      </c>
      <c r="L22" s="542">
        <f t="shared" si="14"/>
        <v>0</v>
      </c>
      <c r="M22" s="542">
        <f>SUM(C22:L22)</f>
        <v>3195.5</v>
      </c>
    </row>
    <row r="23" spans="1:18" s="523" customFormat="1" ht="18" customHeight="1">
      <c r="A23" s="519">
        <v>1</v>
      </c>
      <c r="B23" s="520" t="s">
        <v>28</v>
      </c>
      <c r="C23" s="539">
        <v>0</v>
      </c>
      <c r="D23" s="540">
        <v>0</v>
      </c>
      <c r="E23" s="540">
        <v>0</v>
      </c>
      <c r="F23" s="540">
        <v>0</v>
      </c>
      <c r="G23" s="540">
        <v>0</v>
      </c>
      <c r="H23" s="540">
        <v>0</v>
      </c>
      <c r="I23" s="540">
        <v>246</v>
      </c>
      <c r="J23" s="540">
        <v>0</v>
      </c>
      <c r="K23" s="540">
        <v>0</v>
      </c>
      <c r="L23" s="540">
        <v>0</v>
      </c>
      <c r="M23" s="540">
        <f>SUM(C23:L23)</f>
        <v>246</v>
      </c>
    </row>
    <row r="24" spans="1:18" s="523" customFormat="1" ht="18" customHeight="1">
      <c r="A24" s="519">
        <v>2</v>
      </c>
      <c r="B24" s="520" t="s">
        <v>29</v>
      </c>
      <c r="C24" s="539">
        <v>0</v>
      </c>
      <c r="D24" s="540">
        <v>0</v>
      </c>
      <c r="E24" s="540">
        <v>0</v>
      </c>
      <c r="F24" s="540">
        <v>0</v>
      </c>
      <c r="G24" s="540">
        <v>0</v>
      </c>
      <c r="H24" s="540">
        <v>0</v>
      </c>
      <c r="I24" s="540">
        <v>0</v>
      </c>
      <c r="J24" s="540">
        <v>0</v>
      </c>
      <c r="K24" s="540">
        <v>0</v>
      </c>
      <c r="L24" s="540">
        <v>0</v>
      </c>
      <c r="M24" s="540">
        <f t="shared" ref="M24:M51" si="15">SUM(C24:L24)</f>
        <v>0</v>
      </c>
    </row>
    <row r="25" spans="1:18" s="523" customFormat="1" ht="18" customHeight="1">
      <c r="A25" s="519">
        <v>3</v>
      </c>
      <c r="B25" s="520" t="s">
        <v>30</v>
      </c>
      <c r="C25" s="539">
        <v>0</v>
      </c>
      <c r="D25" s="540">
        <v>0</v>
      </c>
      <c r="E25" s="540">
        <v>0</v>
      </c>
      <c r="F25" s="540">
        <v>0</v>
      </c>
      <c r="G25" s="540">
        <v>0</v>
      </c>
      <c r="H25" s="540">
        <v>0</v>
      </c>
      <c r="I25" s="540">
        <v>0</v>
      </c>
      <c r="J25" s="540">
        <v>0</v>
      </c>
      <c r="K25" s="540">
        <v>0</v>
      </c>
      <c r="L25" s="540">
        <v>0</v>
      </c>
      <c r="M25" s="540">
        <f t="shared" si="15"/>
        <v>0</v>
      </c>
    </row>
    <row r="26" spans="1:18" s="523" customFormat="1" ht="18" customHeight="1">
      <c r="A26" s="519">
        <v>4</v>
      </c>
      <c r="B26" s="520" t="s">
        <v>113</v>
      </c>
      <c r="C26" s="539">
        <v>0</v>
      </c>
      <c r="D26" s="540">
        <v>0</v>
      </c>
      <c r="E26" s="540">
        <v>0</v>
      </c>
      <c r="F26" s="540">
        <v>0</v>
      </c>
      <c r="G26" s="540">
        <v>0</v>
      </c>
      <c r="H26" s="540">
        <v>0</v>
      </c>
      <c r="I26" s="540">
        <v>717</v>
      </c>
      <c r="J26" s="540">
        <v>0</v>
      </c>
      <c r="K26" s="540">
        <v>0</v>
      </c>
      <c r="L26" s="540">
        <v>0</v>
      </c>
      <c r="M26" s="540">
        <f t="shared" si="15"/>
        <v>717</v>
      </c>
    </row>
    <row r="27" spans="1:18" s="523" customFormat="1" ht="18" customHeight="1">
      <c r="A27" s="519">
        <v>6</v>
      </c>
      <c r="B27" s="520" t="s">
        <v>31</v>
      </c>
      <c r="C27" s="539">
        <v>0</v>
      </c>
      <c r="D27" s="540">
        <v>0</v>
      </c>
      <c r="E27" s="540">
        <v>0</v>
      </c>
      <c r="F27" s="540">
        <v>0</v>
      </c>
      <c r="G27" s="540">
        <v>0</v>
      </c>
      <c r="H27" s="540">
        <v>0</v>
      </c>
      <c r="I27" s="540">
        <v>0</v>
      </c>
      <c r="J27" s="540">
        <v>0</v>
      </c>
      <c r="K27" s="540">
        <v>0</v>
      </c>
      <c r="L27" s="540">
        <v>0</v>
      </c>
      <c r="M27" s="540">
        <f t="shared" si="15"/>
        <v>0</v>
      </c>
      <c r="R27" s="523" t="s">
        <v>96</v>
      </c>
    </row>
    <row r="28" spans="1:18" s="523" customFormat="1" ht="18" customHeight="1">
      <c r="A28" s="519">
        <v>7</v>
      </c>
      <c r="B28" s="520" t="s">
        <v>32</v>
      </c>
      <c r="C28" s="539">
        <v>0</v>
      </c>
      <c r="D28" s="540">
        <v>0</v>
      </c>
      <c r="E28" s="540">
        <v>0</v>
      </c>
      <c r="F28" s="540">
        <v>0</v>
      </c>
      <c r="G28" s="540">
        <v>2232.5</v>
      </c>
      <c r="H28" s="540">
        <v>0</v>
      </c>
      <c r="I28" s="540">
        <v>0</v>
      </c>
      <c r="J28" s="540">
        <v>0</v>
      </c>
      <c r="K28" s="540">
        <v>0</v>
      </c>
      <c r="L28" s="540">
        <v>0</v>
      </c>
      <c r="M28" s="540">
        <f t="shared" si="15"/>
        <v>2232.5</v>
      </c>
    </row>
    <row r="29" spans="1:18" s="523" customFormat="1" ht="18" customHeight="1">
      <c r="A29" s="519">
        <v>8</v>
      </c>
      <c r="B29" s="520" t="s">
        <v>33</v>
      </c>
      <c r="C29" s="539">
        <v>0</v>
      </c>
      <c r="D29" s="540">
        <v>0</v>
      </c>
      <c r="E29" s="540">
        <v>0</v>
      </c>
      <c r="F29" s="540">
        <v>0</v>
      </c>
      <c r="G29" s="540">
        <v>0</v>
      </c>
      <c r="H29" s="540">
        <v>0</v>
      </c>
      <c r="I29" s="540">
        <v>0</v>
      </c>
      <c r="J29" s="540">
        <v>0</v>
      </c>
      <c r="K29" s="540">
        <v>0</v>
      </c>
      <c r="L29" s="540">
        <v>0</v>
      </c>
      <c r="M29" s="540">
        <f t="shared" si="15"/>
        <v>0</v>
      </c>
    </row>
    <row r="30" spans="1:18" s="524" customFormat="1" ht="21.75" customHeight="1">
      <c r="A30" s="826" t="s">
        <v>5</v>
      </c>
      <c r="B30" s="827"/>
      <c r="C30" s="542">
        <f t="shared" ref="C30:F30" si="16">SUM(C31:C33)</f>
        <v>0</v>
      </c>
      <c r="D30" s="542">
        <f t="shared" si="16"/>
        <v>249.2</v>
      </c>
      <c r="E30" s="542">
        <f t="shared" si="16"/>
        <v>0</v>
      </c>
      <c r="F30" s="542">
        <f t="shared" si="16"/>
        <v>0</v>
      </c>
      <c r="G30" s="542">
        <f>SUM(G31:G33)</f>
        <v>0</v>
      </c>
      <c r="H30" s="542">
        <f>SUM(H31:H33)</f>
        <v>0</v>
      </c>
      <c r="I30" s="542">
        <f>SUM(I31:I33)</f>
        <v>1960.4</v>
      </c>
      <c r="J30" s="542">
        <f t="shared" ref="J30:L30" si="17">SUM(J31:J33)</f>
        <v>0</v>
      </c>
      <c r="K30" s="542">
        <f t="shared" si="17"/>
        <v>0</v>
      </c>
      <c r="L30" s="542">
        <f t="shared" si="17"/>
        <v>275</v>
      </c>
      <c r="M30" s="542">
        <f>SUM(C30:L30)</f>
        <v>2484.6</v>
      </c>
    </row>
    <row r="31" spans="1:18" s="523" customFormat="1" ht="18" customHeight="1">
      <c r="A31" s="519">
        <v>1</v>
      </c>
      <c r="B31" s="520" t="s">
        <v>121</v>
      </c>
      <c r="C31" s="539">
        <v>0</v>
      </c>
      <c r="D31" s="540">
        <v>0</v>
      </c>
      <c r="E31" s="540">
        <v>0</v>
      </c>
      <c r="F31" s="540">
        <v>0</v>
      </c>
      <c r="G31" s="540">
        <v>0</v>
      </c>
      <c r="H31" s="540">
        <v>0</v>
      </c>
      <c r="I31" s="540">
        <v>0</v>
      </c>
      <c r="J31" s="540">
        <v>0</v>
      </c>
      <c r="K31" s="540">
        <v>0</v>
      </c>
      <c r="L31" s="540">
        <v>0</v>
      </c>
      <c r="M31" s="540">
        <f t="shared" si="15"/>
        <v>0</v>
      </c>
    </row>
    <row r="32" spans="1:18" s="523" customFormat="1" ht="18" customHeight="1">
      <c r="A32" s="519">
        <v>2</v>
      </c>
      <c r="B32" s="520" t="s">
        <v>34</v>
      </c>
      <c r="C32" s="539">
        <v>0</v>
      </c>
      <c r="D32" s="540">
        <v>249.2</v>
      </c>
      <c r="E32" s="540">
        <v>0</v>
      </c>
      <c r="F32" s="540">
        <v>0</v>
      </c>
      <c r="G32" s="540">
        <v>0</v>
      </c>
      <c r="H32" s="540">
        <v>0</v>
      </c>
      <c r="I32" s="540">
        <v>1116</v>
      </c>
      <c r="J32" s="540">
        <v>0</v>
      </c>
      <c r="K32" s="540">
        <v>0</v>
      </c>
      <c r="L32" s="540">
        <v>0</v>
      </c>
      <c r="M32" s="540">
        <f t="shared" si="15"/>
        <v>1365.2</v>
      </c>
    </row>
    <row r="33" spans="1:15" s="523" customFormat="1" ht="18" customHeight="1">
      <c r="A33" s="519">
        <v>3</v>
      </c>
      <c r="B33" s="520" t="s">
        <v>35</v>
      </c>
      <c r="C33" s="539">
        <v>0</v>
      </c>
      <c r="D33" s="540">
        <v>0</v>
      </c>
      <c r="E33" s="540">
        <v>0</v>
      </c>
      <c r="F33" s="540">
        <v>0</v>
      </c>
      <c r="G33" s="540">
        <v>0</v>
      </c>
      <c r="H33" s="540">
        <v>0</v>
      </c>
      <c r="I33" s="540">
        <v>844.4</v>
      </c>
      <c r="J33" s="540">
        <v>0</v>
      </c>
      <c r="K33" s="540">
        <v>0</v>
      </c>
      <c r="L33" s="540">
        <v>275</v>
      </c>
      <c r="M33" s="540">
        <f t="shared" si="15"/>
        <v>1119.4000000000001</v>
      </c>
    </row>
    <row r="34" spans="1:15" s="524" customFormat="1" ht="21.75" customHeight="1">
      <c r="A34" s="826" t="s">
        <v>52</v>
      </c>
      <c r="B34" s="827"/>
      <c r="C34" s="542">
        <f t="shared" ref="C34" si="18">SUM(C35:C51)</f>
        <v>0</v>
      </c>
      <c r="D34" s="543">
        <f>SUM(D35:D51)</f>
        <v>0</v>
      </c>
      <c r="E34" s="543">
        <f t="shared" ref="E34:F34" si="19">SUM(E35:E51)</f>
        <v>158.1</v>
      </c>
      <c r="F34" s="543">
        <f t="shared" si="19"/>
        <v>0</v>
      </c>
      <c r="G34" s="543">
        <f>SUM(G35:G51)</f>
        <v>0</v>
      </c>
      <c r="H34" s="543">
        <f>SUM(H35:H51)</f>
        <v>0</v>
      </c>
      <c r="I34" s="543">
        <f>SUM(I35:I51)</f>
        <v>10345.199999999999</v>
      </c>
      <c r="J34" s="543">
        <f t="shared" ref="J34:L34" si="20">SUM(J35:J51)</f>
        <v>87</v>
      </c>
      <c r="K34" s="543">
        <f t="shared" si="20"/>
        <v>1176</v>
      </c>
      <c r="L34" s="543">
        <f t="shared" si="20"/>
        <v>1216</v>
      </c>
      <c r="M34" s="542">
        <f>SUM(C34:L34)</f>
        <v>12982.3</v>
      </c>
    </row>
    <row r="35" spans="1:15" s="523" customFormat="1" ht="18" customHeight="1">
      <c r="A35" s="519">
        <v>1</v>
      </c>
      <c r="B35" s="520" t="s">
        <v>36</v>
      </c>
      <c r="C35" s="539">
        <v>0</v>
      </c>
      <c r="D35" s="540">
        <v>0</v>
      </c>
      <c r="E35" s="540">
        <v>0</v>
      </c>
      <c r="F35" s="540">
        <v>0</v>
      </c>
      <c r="G35" s="540">
        <v>0</v>
      </c>
      <c r="H35" s="540">
        <v>0</v>
      </c>
      <c r="I35" s="540">
        <v>0</v>
      </c>
      <c r="J35" s="540">
        <v>0</v>
      </c>
      <c r="K35" s="540">
        <v>0</v>
      </c>
      <c r="L35" s="540">
        <v>0</v>
      </c>
      <c r="M35" s="540">
        <f t="shared" si="15"/>
        <v>0</v>
      </c>
    </row>
    <row r="36" spans="1:15" s="523" customFormat="1" ht="18" customHeight="1">
      <c r="A36" s="519">
        <v>2</v>
      </c>
      <c r="B36" s="520" t="s">
        <v>37</v>
      </c>
      <c r="C36" s="539">
        <v>0</v>
      </c>
      <c r="D36" s="540">
        <v>0</v>
      </c>
      <c r="E36" s="540">
        <v>0</v>
      </c>
      <c r="F36" s="540">
        <v>0</v>
      </c>
      <c r="G36" s="540">
        <v>0</v>
      </c>
      <c r="H36" s="540">
        <v>0</v>
      </c>
      <c r="I36" s="540">
        <v>0</v>
      </c>
      <c r="J36" s="540">
        <v>0</v>
      </c>
      <c r="K36" s="540">
        <v>0</v>
      </c>
      <c r="L36" s="540">
        <v>306</v>
      </c>
      <c r="M36" s="540">
        <f t="shared" si="15"/>
        <v>306</v>
      </c>
    </row>
    <row r="37" spans="1:15" s="523" customFormat="1" ht="18" customHeight="1">
      <c r="A37" s="519">
        <v>3</v>
      </c>
      <c r="B37" s="520" t="s">
        <v>38</v>
      </c>
      <c r="C37" s="539">
        <v>0</v>
      </c>
      <c r="D37" s="540">
        <v>0</v>
      </c>
      <c r="E37" s="540">
        <v>0</v>
      </c>
      <c r="F37" s="540">
        <v>0</v>
      </c>
      <c r="G37" s="540">
        <v>0</v>
      </c>
      <c r="H37" s="540">
        <v>0</v>
      </c>
      <c r="I37" s="540">
        <v>1055</v>
      </c>
      <c r="J37" s="540">
        <v>0</v>
      </c>
      <c r="K37" s="540">
        <v>0</v>
      </c>
      <c r="L37" s="540">
        <v>286</v>
      </c>
      <c r="M37" s="540">
        <f t="shared" si="15"/>
        <v>1341</v>
      </c>
    </row>
    <row r="38" spans="1:15" s="523" customFormat="1" ht="18" customHeight="1">
      <c r="A38" s="519">
        <v>4</v>
      </c>
      <c r="B38" s="520" t="s">
        <v>39</v>
      </c>
      <c r="C38" s="539">
        <v>0</v>
      </c>
      <c r="D38" s="540">
        <v>0</v>
      </c>
      <c r="E38" s="540">
        <v>0</v>
      </c>
      <c r="F38" s="540">
        <v>0</v>
      </c>
      <c r="G38" s="540">
        <v>0</v>
      </c>
      <c r="H38" s="540">
        <v>0</v>
      </c>
      <c r="I38" s="540">
        <v>1340</v>
      </c>
      <c r="J38" s="540">
        <v>0</v>
      </c>
      <c r="K38" s="540">
        <v>0</v>
      </c>
      <c r="L38" s="540">
        <v>100</v>
      </c>
      <c r="M38" s="540">
        <f t="shared" si="15"/>
        <v>1440</v>
      </c>
    </row>
    <row r="39" spans="1:15" s="523" customFormat="1" ht="18" customHeight="1">
      <c r="A39" s="519">
        <v>5</v>
      </c>
      <c r="B39" s="520" t="s">
        <v>70</v>
      </c>
      <c r="C39" s="539">
        <v>0</v>
      </c>
      <c r="D39" s="540">
        <v>0</v>
      </c>
      <c r="E39" s="540">
        <v>158.1</v>
      </c>
      <c r="F39" s="540">
        <v>0</v>
      </c>
      <c r="G39" s="540">
        <v>0</v>
      </c>
      <c r="H39" s="540">
        <v>0</v>
      </c>
      <c r="I39" s="540">
        <v>432.2</v>
      </c>
      <c r="J39" s="540">
        <v>0</v>
      </c>
      <c r="K39" s="540">
        <v>0</v>
      </c>
      <c r="L39" s="540">
        <v>0</v>
      </c>
      <c r="M39" s="540">
        <f t="shared" si="15"/>
        <v>590.29999999999995</v>
      </c>
    </row>
    <row r="40" spans="1:15" s="523" customFormat="1" ht="18" customHeight="1">
      <c r="A40" s="519">
        <v>6</v>
      </c>
      <c r="B40" s="520" t="s">
        <v>40</v>
      </c>
      <c r="C40" s="539">
        <v>0</v>
      </c>
      <c r="D40" s="540">
        <v>0</v>
      </c>
      <c r="E40" s="540">
        <v>0</v>
      </c>
      <c r="F40" s="540">
        <v>0</v>
      </c>
      <c r="G40" s="540">
        <v>0</v>
      </c>
      <c r="H40" s="540">
        <v>0</v>
      </c>
      <c r="I40" s="540">
        <v>504.7</v>
      </c>
      <c r="J40" s="540">
        <v>87</v>
      </c>
      <c r="K40" s="540">
        <v>240</v>
      </c>
      <c r="L40" s="540">
        <v>130</v>
      </c>
      <c r="M40" s="540">
        <f t="shared" si="15"/>
        <v>961.7</v>
      </c>
    </row>
    <row r="41" spans="1:15" s="523" customFormat="1" ht="18" customHeight="1">
      <c r="A41" s="519">
        <v>7</v>
      </c>
      <c r="B41" s="520" t="s">
        <v>41</v>
      </c>
      <c r="C41" s="539">
        <v>0</v>
      </c>
      <c r="D41" s="540">
        <v>0</v>
      </c>
      <c r="E41" s="540">
        <v>0</v>
      </c>
      <c r="F41" s="540">
        <v>0</v>
      </c>
      <c r="G41" s="540">
        <v>0</v>
      </c>
      <c r="H41" s="540">
        <v>0</v>
      </c>
      <c r="I41" s="540">
        <v>489</v>
      </c>
      <c r="J41" s="540">
        <v>0</v>
      </c>
      <c r="K41" s="540">
        <v>0</v>
      </c>
      <c r="L41" s="540">
        <v>0</v>
      </c>
      <c r="M41" s="540">
        <f t="shared" si="15"/>
        <v>489</v>
      </c>
    </row>
    <row r="42" spans="1:15" s="523" customFormat="1" ht="18" customHeight="1">
      <c r="A42" s="519">
        <v>8</v>
      </c>
      <c r="B42" s="520" t="s">
        <v>42</v>
      </c>
      <c r="C42" s="539">
        <v>0</v>
      </c>
      <c r="D42" s="540">
        <v>0</v>
      </c>
      <c r="E42" s="540">
        <v>0</v>
      </c>
      <c r="F42" s="540">
        <v>0</v>
      </c>
      <c r="G42" s="540">
        <v>0</v>
      </c>
      <c r="H42" s="540">
        <v>0</v>
      </c>
      <c r="I42" s="540">
        <v>717.7</v>
      </c>
      <c r="J42" s="540">
        <v>0</v>
      </c>
      <c r="K42" s="540">
        <v>620</v>
      </c>
      <c r="L42" s="540">
        <v>240</v>
      </c>
      <c r="M42" s="540">
        <f t="shared" si="15"/>
        <v>1577.7</v>
      </c>
      <c r="O42" s="523" t="s">
        <v>96</v>
      </c>
    </row>
    <row r="43" spans="1:15" s="523" customFormat="1" ht="18" customHeight="1">
      <c r="A43" s="519">
        <v>9</v>
      </c>
      <c r="B43" s="520" t="s">
        <v>43</v>
      </c>
      <c r="C43" s="539">
        <v>0</v>
      </c>
      <c r="D43" s="540">
        <v>0</v>
      </c>
      <c r="E43" s="540">
        <v>0</v>
      </c>
      <c r="F43" s="540">
        <v>0</v>
      </c>
      <c r="G43" s="540">
        <v>0</v>
      </c>
      <c r="H43" s="540">
        <v>0</v>
      </c>
      <c r="I43" s="540">
        <v>0</v>
      </c>
      <c r="J43" s="540">
        <v>0</v>
      </c>
      <c r="K43" s="540">
        <v>0</v>
      </c>
      <c r="L43" s="540">
        <v>0</v>
      </c>
      <c r="M43" s="540">
        <f t="shared" si="15"/>
        <v>0</v>
      </c>
    </row>
    <row r="44" spans="1:15" s="523" customFormat="1" ht="18" customHeight="1">
      <c r="A44" s="519">
        <v>10</v>
      </c>
      <c r="B44" s="520" t="s">
        <v>44</v>
      </c>
      <c r="C44" s="539">
        <v>0</v>
      </c>
      <c r="D44" s="540">
        <v>0</v>
      </c>
      <c r="E44" s="540">
        <v>0</v>
      </c>
      <c r="F44" s="540">
        <v>0</v>
      </c>
      <c r="G44" s="540">
        <v>0</v>
      </c>
      <c r="H44" s="540">
        <v>0</v>
      </c>
      <c r="I44" s="540">
        <v>2351.6999999999998</v>
      </c>
      <c r="J44" s="540">
        <v>0</v>
      </c>
      <c r="K44" s="540">
        <v>0</v>
      </c>
      <c r="L44" s="540">
        <v>0</v>
      </c>
      <c r="M44" s="540">
        <f t="shared" si="15"/>
        <v>2351.6999999999998</v>
      </c>
    </row>
    <row r="45" spans="1:15" s="523" customFormat="1" ht="18" customHeight="1">
      <c r="A45" s="519">
        <v>11</v>
      </c>
      <c r="B45" s="529" t="s">
        <v>45</v>
      </c>
      <c r="C45" s="541">
        <v>0</v>
      </c>
      <c r="D45" s="540">
        <v>0</v>
      </c>
      <c r="E45" s="540">
        <v>0</v>
      </c>
      <c r="F45" s="540">
        <v>0</v>
      </c>
      <c r="G45" s="540">
        <v>0</v>
      </c>
      <c r="H45" s="540">
        <v>0</v>
      </c>
      <c r="I45" s="540">
        <v>0</v>
      </c>
      <c r="J45" s="540">
        <v>0</v>
      </c>
      <c r="K45" s="540">
        <v>0</v>
      </c>
      <c r="L45" s="540">
        <v>154</v>
      </c>
      <c r="M45" s="540">
        <f t="shared" si="15"/>
        <v>154</v>
      </c>
    </row>
    <row r="46" spans="1:15" s="528" customFormat="1" ht="18" customHeight="1">
      <c r="A46" s="526">
        <v>12</v>
      </c>
      <c r="B46" s="531" t="s">
        <v>81</v>
      </c>
      <c r="C46" s="540">
        <v>0</v>
      </c>
      <c r="D46" s="540">
        <v>0</v>
      </c>
      <c r="E46" s="540">
        <v>0</v>
      </c>
      <c r="F46" s="540">
        <v>0</v>
      </c>
      <c r="G46" s="540">
        <v>0</v>
      </c>
      <c r="H46" s="540">
        <v>0</v>
      </c>
      <c r="I46" s="540">
        <v>0</v>
      </c>
      <c r="J46" s="540">
        <v>0</v>
      </c>
      <c r="K46" s="540">
        <v>0</v>
      </c>
      <c r="L46" s="540">
        <v>0</v>
      </c>
      <c r="M46" s="540">
        <f t="shared" si="15"/>
        <v>0</v>
      </c>
    </row>
    <row r="47" spans="1:15" s="523" customFormat="1" ht="18" customHeight="1">
      <c r="A47" s="519">
        <v>13</v>
      </c>
      <c r="B47" s="520" t="s">
        <v>46</v>
      </c>
      <c r="C47" s="539">
        <v>0</v>
      </c>
      <c r="D47" s="540">
        <v>0</v>
      </c>
      <c r="E47" s="540">
        <v>0</v>
      </c>
      <c r="F47" s="540">
        <v>0</v>
      </c>
      <c r="G47" s="540">
        <v>0</v>
      </c>
      <c r="H47" s="540">
        <v>0</v>
      </c>
      <c r="I47" s="540">
        <v>644</v>
      </c>
      <c r="J47" s="540">
        <v>0</v>
      </c>
      <c r="K47" s="540">
        <v>0</v>
      </c>
      <c r="L47" s="540">
        <v>0</v>
      </c>
      <c r="M47" s="540">
        <f t="shared" si="15"/>
        <v>644</v>
      </c>
    </row>
    <row r="48" spans="1:15" s="523" customFormat="1" ht="18" customHeight="1">
      <c r="A48" s="519">
        <v>14</v>
      </c>
      <c r="B48" s="520" t="s">
        <v>47</v>
      </c>
      <c r="C48" s="539">
        <v>0</v>
      </c>
      <c r="D48" s="540">
        <v>0</v>
      </c>
      <c r="E48" s="540">
        <v>0</v>
      </c>
      <c r="F48" s="540">
        <v>0</v>
      </c>
      <c r="G48" s="540">
        <v>0</v>
      </c>
      <c r="H48" s="540">
        <v>0</v>
      </c>
      <c r="I48" s="540">
        <v>0</v>
      </c>
      <c r="J48" s="540">
        <v>0</v>
      </c>
      <c r="K48" s="540">
        <v>0</v>
      </c>
      <c r="L48" s="540">
        <v>0</v>
      </c>
      <c r="M48" s="540">
        <f t="shared" si="15"/>
        <v>0</v>
      </c>
    </row>
    <row r="49" spans="1:13" s="523" customFormat="1" ht="18" customHeight="1">
      <c r="A49" s="519">
        <v>15</v>
      </c>
      <c r="B49" s="520" t="s">
        <v>48</v>
      </c>
      <c r="C49" s="539">
        <v>0</v>
      </c>
      <c r="D49" s="540">
        <v>0</v>
      </c>
      <c r="E49" s="540">
        <v>0</v>
      </c>
      <c r="F49" s="540">
        <v>0</v>
      </c>
      <c r="G49" s="540">
        <v>0</v>
      </c>
      <c r="H49" s="540">
        <v>0</v>
      </c>
      <c r="I49" s="540">
        <v>786</v>
      </c>
      <c r="J49" s="540">
        <v>0</v>
      </c>
      <c r="K49" s="540">
        <v>316</v>
      </c>
      <c r="L49" s="540">
        <v>0</v>
      </c>
      <c r="M49" s="540">
        <f t="shared" si="15"/>
        <v>1102</v>
      </c>
    </row>
    <row r="50" spans="1:13" s="523" customFormat="1" ht="18" customHeight="1">
      <c r="A50" s="519">
        <v>16</v>
      </c>
      <c r="B50" s="520" t="s">
        <v>49</v>
      </c>
      <c r="C50" s="539">
        <v>0</v>
      </c>
      <c r="D50" s="540">
        <v>0</v>
      </c>
      <c r="E50" s="540">
        <v>0</v>
      </c>
      <c r="F50" s="540">
        <v>0</v>
      </c>
      <c r="G50" s="540">
        <v>0</v>
      </c>
      <c r="H50" s="540">
        <v>0</v>
      </c>
      <c r="I50" s="540">
        <v>2024.9</v>
      </c>
      <c r="J50" s="540">
        <v>0</v>
      </c>
      <c r="K50" s="540">
        <v>0</v>
      </c>
      <c r="L50" s="540">
        <v>0</v>
      </c>
      <c r="M50" s="540">
        <f t="shared" si="15"/>
        <v>2024.9</v>
      </c>
    </row>
    <row r="51" spans="1:13" s="523" customFormat="1" ht="18" customHeight="1">
      <c r="A51" s="519">
        <v>17</v>
      </c>
      <c r="B51" s="520" t="s">
        <v>50</v>
      </c>
      <c r="C51" s="539">
        <v>0</v>
      </c>
      <c r="D51" s="540">
        <v>0</v>
      </c>
      <c r="E51" s="540">
        <v>0</v>
      </c>
      <c r="F51" s="540">
        <v>0</v>
      </c>
      <c r="G51" s="540">
        <v>0</v>
      </c>
      <c r="H51" s="540">
        <v>0</v>
      </c>
      <c r="I51" s="540">
        <v>0</v>
      </c>
      <c r="J51" s="540">
        <v>0</v>
      </c>
      <c r="K51" s="540">
        <v>0</v>
      </c>
      <c r="L51" s="540">
        <v>0</v>
      </c>
      <c r="M51" s="540">
        <f t="shared" si="15"/>
        <v>0</v>
      </c>
    </row>
    <row r="52" spans="1:13">
      <c r="D52" s="532"/>
      <c r="E52" s="532"/>
      <c r="F52" s="532"/>
      <c r="G52" s="532"/>
      <c r="H52" s="532"/>
      <c r="I52" s="532"/>
      <c r="J52" s="532"/>
      <c r="K52" s="532"/>
      <c r="L52" s="532"/>
      <c r="M52" s="532"/>
    </row>
  </sheetData>
  <mergeCells count="13">
    <mergeCell ref="A30:B30"/>
    <mergeCell ref="A34:B34"/>
    <mergeCell ref="B4:B5"/>
    <mergeCell ref="A7:B7"/>
    <mergeCell ref="A12:B12"/>
    <mergeCell ref="A17:B17"/>
    <mergeCell ref="A6:B6"/>
    <mergeCell ref="C4:L4"/>
    <mergeCell ref="A4:A5"/>
    <mergeCell ref="A22:B22"/>
    <mergeCell ref="A1:M1"/>
    <mergeCell ref="A2:M2"/>
    <mergeCell ref="A3:M3"/>
  </mergeCells>
  <printOptions horizontalCentered="1" verticalCentered="1"/>
  <pageMargins left="0.59055118110236227" right="0.59055118110236227" top="0.59055118110236227" bottom="0.59055118110236227" header="0" footer="0"/>
  <pageSetup paperSize="9" scale="51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A2" sqref="A2:H2"/>
    </sheetView>
  </sheetViews>
  <sheetFormatPr defaultRowHeight="12.75"/>
  <cols>
    <col min="1" max="1" width="53.5703125" style="100" customWidth="1"/>
    <col min="2" max="2" width="9.7109375" style="100" customWidth="1"/>
    <col min="3" max="4" width="9.28515625" style="100" customWidth="1"/>
    <col min="5" max="5" width="9.140625" style="100"/>
    <col min="6" max="6" width="11.5703125" style="100" customWidth="1"/>
    <col min="7" max="7" width="14.140625" style="100" customWidth="1"/>
    <col min="8" max="255" width="9.140625" style="100"/>
    <col min="256" max="256" width="20.42578125" style="100" customWidth="1"/>
    <col min="257" max="257" width="9.7109375" style="100" customWidth="1"/>
    <col min="258" max="259" width="9.28515625" style="100" customWidth="1"/>
    <col min="260" max="261" width="9.140625" style="100"/>
    <col min="262" max="262" width="14.140625" style="100" customWidth="1"/>
    <col min="263" max="511" width="9.140625" style="100"/>
    <col min="512" max="512" width="20.42578125" style="100" customWidth="1"/>
    <col min="513" max="513" width="9.7109375" style="100" customWidth="1"/>
    <col min="514" max="515" width="9.28515625" style="100" customWidth="1"/>
    <col min="516" max="517" width="9.140625" style="100"/>
    <col min="518" max="518" width="14.140625" style="100" customWidth="1"/>
    <col min="519" max="767" width="9.140625" style="100"/>
    <col min="768" max="768" width="20.42578125" style="100" customWidth="1"/>
    <col min="769" max="769" width="9.7109375" style="100" customWidth="1"/>
    <col min="770" max="771" width="9.28515625" style="100" customWidth="1"/>
    <col min="772" max="773" width="9.140625" style="100"/>
    <col min="774" max="774" width="14.140625" style="100" customWidth="1"/>
    <col min="775" max="1023" width="9.140625" style="100"/>
    <col min="1024" max="1024" width="20.42578125" style="100" customWidth="1"/>
    <col min="1025" max="1025" width="9.7109375" style="100" customWidth="1"/>
    <col min="1026" max="1027" width="9.28515625" style="100" customWidth="1"/>
    <col min="1028" max="1029" width="9.140625" style="100"/>
    <col min="1030" max="1030" width="14.140625" style="100" customWidth="1"/>
    <col min="1031" max="1279" width="9.140625" style="100"/>
    <col min="1280" max="1280" width="20.42578125" style="100" customWidth="1"/>
    <col min="1281" max="1281" width="9.7109375" style="100" customWidth="1"/>
    <col min="1282" max="1283" width="9.28515625" style="100" customWidth="1"/>
    <col min="1284" max="1285" width="9.140625" style="100"/>
    <col min="1286" max="1286" width="14.140625" style="100" customWidth="1"/>
    <col min="1287" max="1535" width="9.140625" style="100"/>
    <col min="1536" max="1536" width="20.42578125" style="100" customWidth="1"/>
    <col min="1537" max="1537" width="9.7109375" style="100" customWidth="1"/>
    <col min="1538" max="1539" width="9.28515625" style="100" customWidth="1"/>
    <col min="1540" max="1541" width="9.140625" style="100"/>
    <col min="1542" max="1542" width="14.140625" style="100" customWidth="1"/>
    <col min="1543" max="1791" width="9.140625" style="100"/>
    <col min="1792" max="1792" width="20.42578125" style="100" customWidth="1"/>
    <col min="1793" max="1793" width="9.7109375" style="100" customWidth="1"/>
    <col min="1794" max="1795" width="9.28515625" style="100" customWidth="1"/>
    <col min="1796" max="1797" width="9.140625" style="100"/>
    <col min="1798" max="1798" width="14.140625" style="100" customWidth="1"/>
    <col min="1799" max="2047" width="9.140625" style="100"/>
    <col min="2048" max="2048" width="20.42578125" style="100" customWidth="1"/>
    <col min="2049" max="2049" width="9.7109375" style="100" customWidth="1"/>
    <col min="2050" max="2051" width="9.28515625" style="100" customWidth="1"/>
    <col min="2052" max="2053" width="9.140625" style="100"/>
    <col min="2054" max="2054" width="14.140625" style="100" customWidth="1"/>
    <col min="2055" max="2303" width="9.140625" style="100"/>
    <col min="2304" max="2304" width="20.42578125" style="100" customWidth="1"/>
    <col min="2305" max="2305" width="9.7109375" style="100" customWidth="1"/>
    <col min="2306" max="2307" width="9.28515625" style="100" customWidth="1"/>
    <col min="2308" max="2309" width="9.140625" style="100"/>
    <col min="2310" max="2310" width="14.140625" style="100" customWidth="1"/>
    <col min="2311" max="2559" width="9.140625" style="100"/>
    <col min="2560" max="2560" width="20.42578125" style="100" customWidth="1"/>
    <col min="2561" max="2561" width="9.7109375" style="100" customWidth="1"/>
    <col min="2562" max="2563" width="9.28515625" style="100" customWidth="1"/>
    <col min="2564" max="2565" width="9.140625" style="100"/>
    <col min="2566" max="2566" width="14.140625" style="100" customWidth="1"/>
    <col min="2567" max="2815" width="9.140625" style="100"/>
    <col min="2816" max="2816" width="20.42578125" style="100" customWidth="1"/>
    <col min="2817" max="2817" width="9.7109375" style="100" customWidth="1"/>
    <col min="2818" max="2819" width="9.28515625" style="100" customWidth="1"/>
    <col min="2820" max="2821" width="9.140625" style="100"/>
    <col min="2822" max="2822" width="14.140625" style="100" customWidth="1"/>
    <col min="2823" max="3071" width="9.140625" style="100"/>
    <col min="3072" max="3072" width="20.42578125" style="100" customWidth="1"/>
    <col min="3073" max="3073" width="9.7109375" style="100" customWidth="1"/>
    <col min="3074" max="3075" width="9.28515625" style="100" customWidth="1"/>
    <col min="3076" max="3077" width="9.140625" style="100"/>
    <col min="3078" max="3078" width="14.140625" style="100" customWidth="1"/>
    <col min="3079" max="3327" width="9.140625" style="100"/>
    <col min="3328" max="3328" width="20.42578125" style="100" customWidth="1"/>
    <col min="3329" max="3329" width="9.7109375" style="100" customWidth="1"/>
    <col min="3330" max="3331" width="9.28515625" style="100" customWidth="1"/>
    <col min="3332" max="3333" width="9.140625" style="100"/>
    <col min="3334" max="3334" width="14.140625" style="100" customWidth="1"/>
    <col min="3335" max="3583" width="9.140625" style="100"/>
    <col min="3584" max="3584" width="20.42578125" style="100" customWidth="1"/>
    <col min="3585" max="3585" width="9.7109375" style="100" customWidth="1"/>
    <col min="3586" max="3587" width="9.28515625" style="100" customWidth="1"/>
    <col min="3588" max="3589" width="9.140625" style="100"/>
    <col min="3590" max="3590" width="14.140625" style="100" customWidth="1"/>
    <col min="3591" max="3839" width="9.140625" style="100"/>
    <col min="3840" max="3840" width="20.42578125" style="100" customWidth="1"/>
    <col min="3841" max="3841" width="9.7109375" style="100" customWidth="1"/>
    <col min="3842" max="3843" width="9.28515625" style="100" customWidth="1"/>
    <col min="3844" max="3845" width="9.140625" style="100"/>
    <col min="3846" max="3846" width="14.140625" style="100" customWidth="1"/>
    <col min="3847" max="4095" width="9.140625" style="100"/>
    <col min="4096" max="4096" width="20.42578125" style="100" customWidth="1"/>
    <col min="4097" max="4097" width="9.7109375" style="100" customWidth="1"/>
    <col min="4098" max="4099" width="9.28515625" style="100" customWidth="1"/>
    <col min="4100" max="4101" width="9.140625" style="100"/>
    <col min="4102" max="4102" width="14.140625" style="100" customWidth="1"/>
    <col min="4103" max="4351" width="9.140625" style="100"/>
    <col min="4352" max="4352" width="20.42578125" style="100" customWidth="1"/>
    <col min="4353" max="4353" width="9.7109375" style="100" customWidth="1"/>
    <col min="4354" max="4355" width="9.28515625" style="100" customWidth="1"/>
    <col min="4356" max="4357" width="9.140625" style="100"/>
    <col min="4358" max="4358" width="14.140625" style="100" customWidth="1"/>
    <col min="4359" max="4607" width="9.140625" style="100"/>
    <col min="4608" max="4608" width="20.42578125" style="100" customWidth="1"/>
    <col min="4609" max="4609" width="9.7109375" style="100" customWidth="1"/>
    <col min="4610" max="4611" width="9.28515625" style="100" customWidth="1"/>
    <col min="4612" max="4613" width="9.140625" style="100"/>
    <col min="4614" max="4614" width="14.140625" style="100" customWidth="1"/>
    <col min="4615" max="4863" width="9.140625" style="100"/>
    <col min="4864" max="4864" width="20.42578125" style="100" customWidth="1"/>
    <col min="4865" max="4865" width="9.7109375" style="100" customWidth="1"/>
    <col min="4866" max="4867" width="9.28515625" style="100" customWidth="1"/>
    <col min="4868" max="4869" width="9.140625" style="100"/>
    <col min="4870" max="4870" width="14.140625" style="100" customWidth="1"/>
    <col min="4871" max="5119" width="9.140625" style="100"/>
    <col min="5120" max="5120" width="20.42578125" style="100" customWidth="1"/>
    <col min="5121" max="5121" width="9.7109375" style="100" customWidth="1"/>
    <col min="5122" max="5123" width="9.28515625" style="100" customWidth="1"/>
    <col min="5124" max="5125" width="9.140625" style="100"/>
    <col min="5126" max="5126" width="14.140625" style="100" customWidth="1"/>
    <col min="5127" max="5375" width="9.140625" style="100"/>
    <col min="5376" max="5376" width="20.42578125" style="100" customWidth="1"/>
    <col min="5377" max="5377" width="9.7109375" style="100" customWidth="1"/>
    <col min="5378" max="5379" width="9.28515625" style="100" customWidth="1"/>
    <col min="5380" max="5381" width="9.140625" style="100"/>
    <col min="5382" max="5382" width="14.140625" style="100" customWidth="1"/>
    <col min="5383" max="5631" width="9.140625" style="100"/>
    <col min="5632" max="5632" width="20.42578125" style="100" customWidth="1"/>
    <col min="5633" max="5633" width="9.7109375" style="100" customWidth="1"/>
    <col min="5634" max="5635" width="9.28515625" style="100" customWidth="1"/>
    <col min="5636" max="5637" width="9.140625" style="100"/>
    <col min="5638" max="5638" width="14.140625" style="100" customWidth="1"/>
    <col min="5639" max="5887" width="9.140625" style="100"/>
    <col min="5888" max="5888" width="20.42578125" style="100" customWidth="1"/>
    <col min="5889" max="5889" width="9.7109375" style="100" customWidth="1"/>
    <col min="5890" max="5891" width="9.28515625" style="100" customWidth="1"/>
    <col min="5892" max="5893" width="9.140625" style="100"/>
    <col min="5894" max="5894" width="14.140625" style="100" customWidth="1"/>
    <col min="5895" max="6143" width="9.140625" style="100"/>
    <col min="6144" max="6144" width="20.42578125" style="100" customWidth="1"/>
    <col min="6145" max="6145" width="9.7109375" style="100" customWidth="1"/>
    <col min="6146" max="6147" width="9.28515625" style="100" customWidth="1"/>
    <col min="6148" max="6149" width="9.140625" style="100"/>
    <col min="6150" max="6150" width="14.140625" style="100" customWidth="1"/>
    <col min="6151" max="6399" width="9.140625" style="100"/>
    <col min="6400" max="6400" width="20.42578125" style="100" customWidth="1"/>
    <col min="6401" max="6401" width="9.7109375" style="100" customWidth="1"/>
    <col min="6402" max="6403" width="9.28515625" style="100" customWidth="1"/>
    <col min="6404" max="6405" width="9.140625" style="100"/>
    <col min="6406" max="6406" width="14.140625" style="100" customWidth="1"/>
    <col min="6407" max="6655" width="9.140625" style="100"/>
    <col min="6656" max="6656" width="20.42578125" style="100" customWidth="1"/>
    <col min="6657" max="6657" width="9.7109375" style="100" customWidth="1"/>
    <col min="6658" max="6659" width="9.28515625" style="100" customWidth="1"/>
    <col min="6660" max="6661" width="9.140625" style="100"/>
    <col min="6662" max="6662" width="14.140625" style="100" customWidth="1"/>
    <col min="6663" max="6911" width="9.140625" style="100"/>
    <col min="6912" max="6912" width="20.42578125" style="100" customWidth="1"/>
    <col min="6913" max="6913" width="9.7109375" style="100" customWidth="1"/>
    <col min="6914" max="6915" width="9.28515625" style="100" customWidth="1"/>
    <col min="6916" max="6917" width="9.140625" style="100"/>
    <col min="6918" max="6918" width="14.140625" style="100" customWidth="1"/>
    <col min="6919" max="7167" width="9.140625" style="100"/>
    <col min="7168" max="7168" width="20.42578125" style="100" customWidth="1"/>
    <col min="7169" max="7169" width="9.7109375" style="100" customWidth="1"/>
    <col min="7170" max="7171" width="9.28515625" style="100" customWidth="1"/>
    <col min="7172" max="7173" width="9.140625" style="100"/>
    <col min="7174" max="7174" width="14.140625" style="100" customWidth="1"/>
    <col min="7175" max="7423" width="9.140625" style="100"/>
    <col min="7424" max="7424" width="20.42578125" style="100" customWidth="1"/>
    <col min="7425" max="7425" width="9.7109375" style="100" customWidth="1"/>
    <col min="7426" max="7427" width="9.28515625" style="100" customWidth="1"/>
    <col min="7428" max="7429" width="9.140625" style="100"/>
    <col min="7430" max="7430" width="14.140625" style="100" customWidth="1"/>
    <col min="7431" max="7679" width="9.140625" style="100"/>
    <col min="7680" max="7680" width="20.42578125" style="100" customWidth="1"/>
    <col min="7681" max="7681" width="9.7109375" style="100" customWidth="1"/>
    <col min="7682" max="7683" width="9.28515625" style="100" customWidth="1"/>
    <col min="7684" max="7685" width="9.140625" style="100"/>
    <col min="7686" max="7686" width="14.140625" style="100" customWidth="1"/>
    <col min="7687" max="7935" width="9.140625" style="100"/>
    <col min="7936" max="7936" width="20.42578125" style="100" customWidth="1"/>
    <col min="7937" max="7937" width="9.7109375" style="100" customWidth="1"/>
    <col min="7938" max="7939" width="9.28515625" style="100" customWidth="1"/>
    <col min="7940" max="7941" width="9.140625" style="100"/>
    <col min="7942" max="7942" width="14.140625" style="100" customWidth="1"/>
    <col min="7943" max="8191" width="9.140625" style="100"/>
    <col min="8192" max="8192" width="20.42578125" style="100" customWidth="1"/>
    <col min="8193" max="8193" width="9.7109375" style="100" customWidth="1"/>
    <col min="8194" max="8195" width="9.28515625" style="100" customWidth="1"/>
    <col min="8196" max="8197" width="9.140625" style="100"/>
    <col min="8198" max="8198" width="14.140625" style="100" customWidth="1"/>
    <col min="8199" max="8447" width="9.140625" style="100"/>
    <col min="8448" max="8448" width="20.42578125" style="100" customWidth="1"/>
    <col min="8449" max="8449" width="9.7109375" style="100" customWidth="1"/>
    <col min="8450" max="8451" width="9.28515625" style="100" customWidth="1"/>
    <col min="8452" max="8453" width="9.140625" style="100"/>
    <col min="8454" max="8454" width="14.140625" style="100" customWidth="1"/>
    <col min="8455" max="8703" width="9.140625" style="100"/>
    <col min="8704" max="8704" width="20.42578125" style="100" customWidth="1"/>
    <col min="8705" max="8705" width="9.7109375" style="100" customWidth="1"/>
    <col min="8706" max="8707" width="9.28515625" style="100" customWidth="1"/>
    <col min="8708" max="8709" width="9.140625" style="100"/>
    <col min="8710" max="8710" width="14.140625" style="100" customWidth="1"/>
    <col min="8711" max="8959" width="9.140625" style="100"/>
    <col min="8960" max="8960" width="20.42578125" style="100" customWidth="1"/>
    <col min="8961" max="8961" width="9.7109375" style="100" customWidth="1"/>
    <col min="8962" max="8963" width="9.28515625" style="100" customWidth="1"/>
    <col min="8964" max="8965" width="9.140625" style="100"/>
    <col min="8966" max="8966" width="14.140625" style="100" customWidth="1"/>
    <col min="8967" max="9215" width="9.140625" style="100"/>
    <col min="9216" max="9216" width="20.42578125" style="100" customWidth="1"/>
    <col min="9217" max="9217" width="9.7109375" style="100" customWidth="1"/>
    <col min="9218" max="9219" width="9.28515625" style="100" customWidth="1"/>
    <col min="9220" max="9221" width="9.140625" style="100"/>
    <col min="9222" max="9222" width="14.140625" style="100" customWidth="1"/>
    <col min="9223" max="9471" width="9.140625" style="100"/>
    <col min="9472" max="9472" width="20.42578125" style="100" customWidth="1"/>
    <col min="9473" max="9473" width="9.7109375" style="100" customWidth="1"/>
    <col min="9474" max="9475" width="9.28515625" style="100" customWidth="1"/>
    <col min="9476" max="9477" width="9.140625" style="100"/>
    <col min="9478" max="9478" width="14.140625" style="100" customWidth="1"/>
    <col min="9479" max="9727" width="9.140625" style="100"/>
    <col min="9728" max="9728" width="20.42578125" style="100" customWidth="1"/>
    <col min="9729" max="9729" width="9.7109375" style="100" customWidth="1"/>
    <col min="9730" max="9731" width="9.28515625" style="100" customWidth="1"/>
    <col min="9732" max="9733" width="9.140625" style="100"/>
    <col min="9734" max="9734" width="14.140625" style="100" customWidth="1"/>
    <col min="9735" max="9983" width="9.140625" style="100"/>
    <col min="9984" max="9984" width="20.42578125" style="100" customWidth="1"/>
    <col min="9985" max="9985" width="9.7109375" style="100" customWidth="1"/>
    <col min="9986" max="9987" width="9.28515625" style="100" customWidth="1"/>
    <col min="9988" max="9989" width="9.140625" style="100"/>
    <col min="9990" max="9990" width="14.140625" style="100" customWidth="1"/>
    <col min="9991" max="10239" width="9.140625" style="100"/>
    <col min="10240" max="10240" width="20.42578125" style="100" customWidth="1"/>
    <col min="10241" max="10241" width="9.7109375" style="100" customWidth="1"/>
    <col min="10242" max="10243" width="9.28515625" style="100" customWidth="1"/>
    <col min="10244" max="10245" width="9.140625" style="100"/>
    <col min="10246" max="10246" width="14.140625" style="100" customWidth="1"/>
    <col min="10247" max="10495" width="9.140625" style="100"/>
    <col min="10496" max="10496" width="20.42578125" style="100" customWidth="1"/>
    <col min="10497" max="10497" width="9.7109375" style="100" customWidth="1"/>
    <col min="10498" max="10499" width="9.28515625" style="100" customWidth="1"/>
    <col min="10500" max="10501" width="9.140625" style="100"/>
    <col min="10502" max="10502" width="14.140625" style="100" customWidth="1"/>
    <col min="10503" max="10751" width="9.140625" style="100"/>
    <col min="10752" max="10752" width="20.42578125" style="100" customWidth="1"/>
    <col min="10753" max="10753" width="9.7109375" style="100" customWidth="1"/>
    <col min="10754" max="10755" width="9.28515625" style="100" customWidth="1"/>
    <col min="10756" max="10757" width="9.140625" style="100"/>
    <col min="10758" max="10758" width="14.140625" style="100" customWidth="1"/>
    <col min="10759" max="11007" width="9.140625" style="100"/>
    <col min="11008" max="11008" width="20.42578125" style="100" customWidth="1"/>
    <col min="11009" max="11009" width="9.7109375" style="100" customWidth="1"/>
    <col min="11010" max="11011" width="9.28515625" style="100" customWidth="1"/>
    <col min="11012" max="11013" width="9.140625" style="100"/>
    <col min="11014" max="11014" width="14.140625" style="100" customWidth="1"/>
    <col min="11015" max="11263" width="9.140625" style="100"/>
    <col min="11264" max="11264" width="20.42578125" style="100" customWidth="1"/>
    <col min="11265" max="11265" width="9.7109375" style="100" customWidth="1"/>
    <col min="11266" max="11267" width="9.28515625" style="100" customWidth="1"/>
    <col min="11268" max="11269" width="9.140625" style="100"/>
    <col min="11270" max="11270" width="14.140625" style="100" customWidth="1"/>
    <col min="11271" max="11519" width="9.140625" style="100"/>
    <col min="11520" max="11520" width="20.42578125" style="100" customWidth="1"/>
    <col min="11521" max="11521" width="9.7109375" style="100" customWidth="1"/>
    <col min="11522" max="11523" width="9.28515625" style="100" customWidth="1"/>
    <col min="11524" max="11525" width="9.140625" style="100"/>
    <col min="11526" max="11526" width="14.140625" style="100" customWidth="1"/>
    <col min="11527" max="11775" width="9.140625" style="100"/>
    <col min="11776" max="11776" width="20.42578125" style="100" customWidth="1"/>
    <col min="11777" max="11777" width="9.7109375" style="100" customWidth="1"/>
    <col min="11778" max="11779" width="9.28515625" style="100" customWidth="1"/>
    <col min="11780" max="11781" width="9.140625" style="100"/>
    <col min="11782" max="11782" width="14.140625" style="100" customWidth="1"/>
    <col min="11783" max="12031" width="9.140625" style="100"/>
    <col min="12032" max="12032" width="20.42578125" style="100" customWidth="1"/>
    <col min="12033" max="12033" width="9.7109375" style="100" customWidth="1"/>
    <col min="12034" max="12035" width="9.28515625" style="100" customWidth="1"/>
    <col min="12036" max="12037" width="9.140625" style="100"/>
    <col min="12038" max="12038" width="14.140625" style="100" customWidth="1"/>
    <col min="12039" max="12287" width="9.140625" style="100"/>
    <col min="12288" max="12288" width="20.42578125" style="100" customWidth="1"/>
    <col min="12289" max="12289" width="9.7109375" style="100" customWidth="1"/>
    <col min="12290" max="12291" width="9.28515625" style="100" customWidth="1"/>
    <col min="12292" max="12293" width="9.140625" style="100"/>
    <col min="12294" max="12294" width="14.140625" style="100" customWidth="1"/>
    <col min="12295" max="12543" width="9.140625" style="100"/>
    <col min="12544" max="12544" width="20.42578125" style="100" customWidth="1"/>
    <col min="12545" max="12545" width="9.7109375" style="100" customWidth="1"/>
    <col min="12546" max="12547" width="9.28515625" style="100" customWidth="1"/>
    <col min="12548" max="12549" width="9.140625" style="100"/>
    <col min="12550" max="12550" width="14.140625" style="100" customWidth="1"/>
    <col min="12551" max="12799" width="9.140625" style="100"/>
    <col min="12800" max="12800" width="20.42578125" style="100" customWidth="1"/>
    <col min="12801" max="12801" width="9.7109375" style="100" customWidth="1"/>
    <col min="12802" max="12803" width="9.28515625" style="100" customWidth="1"/>
    <col min="12804" max="12805" width="9.140625" style="100"/>
    <col min="12806" max="12806" width="14.140625" style="100" customWidth="1"/>
    <col min="12807" max="13055" width="9.140625" style="100"/>
    <col min="13056" max="13056" width="20.42578125" style="100" customWidth="1"/>
    <col min="13057" max="13057" width="9.7109375" style="100" customWidth="1"/>
    <col min="13058" max="13059" width="9.28515625" style="100" customWidth="1"/>
    <col min="13060" max="13061" width="9.140625" style="100"/>
    <col min="13062" max="13062" width="14.140625" style="100" customWidth="1"/>
    <col min="13063" max="13311" width="9.140625" style="100"/>
    <col min="13312" max="13312" width="20.42578125" style="100" customWidth="1"/>
    <col min="13313" max="13313" width="9.7109375" style="100" customWidth="1"/>
    <col min="13314" max="13315" width="9.28515625" style="100" customWidth="1"/>
    <col min="13316" max="13317" width="9.140625" style="100"/>
    <col min="13318" max="13318" width="14.140625" style="100" customWidth="1"/>
    <col min="13319" max="13567" width="9.140625" style="100"/>
    <col min="13568" max="13568" width="20.42578125" style="100" customWidth="1"/>
    <col min="13569" max="13569" width="9.7109375" style="100" customWidth="1"/>
    <col min="13570" max="13571" width="9.28515625" style="100" customWidth="1"/>
    <col min="13572" max="13573" width="9.140625" style="100"/>
    <col min="13574" max="13574" width="14.140625" style="100" customWidth="1"/>
    <col min="13575" max="13823" width="9.140625" style="100"/>
    <col min="13824" max="13824" width="20.42578125" style="100" customWidth="1"/>
    <col min="13825" max="13825" width="9.7109375" style="100" customWidth="1"/>
    <col min="13826" max="13827" width="9.28515625" style="100" customWidth="1"/>
    <col min="13828" max="13829" width="9.140625" style="100"/>
    <col min="13830" max="13830" width="14.140625" style="100" customWidth="1"/>
    <col min="13831" max="14079" width="9.140625" style="100"/>
    <col min="14080" max="14080" width="20.42578125" style="100" customWidth="1"/>
    <col min="14081" max="14081" width="9.7109375" style="100" customWidth="1"/>
    <col min="14082" max="14083" width="9.28515625" style="100" customWidth="1"/>
    <col min="14084" max="14085" width="9.140625" style="100"/>
    <col min="14086" max="14086" width="14.140625" style="100" customWidth="1"/>
    <col min="14087" max="14335" width="9.140625" style="100"/>
    <col min="14336" max="14336" width="20.42578125" style="100" customWidth="1"/>
    <col min="14337" max="14337" width="9.7109375" style="100" customWidth="1"/>
    <col min="14338" max="14339" width="9.28515625" style="100" customWidth="1"/>
    <col min="14340" max="14341" width="9.140625" style="100"/>
    <col min="14342" max="14342" width="14.140625" style="100" customWidth="1"/>
    <col min="14343" max="14591" width="9.140625" style="100"/>
    <col min="14592" max="14592" width="20.42578125" style="100" customWidth="1"/>
    <col min="14593" max="14593" width="9.7109375" style="100" customWidth="1"/>
    <col min="14594" max="14595" width="9.28515625" style="100" customWidth="1"/>
    <col min="14596" max="14597" width="9.140625" style="100"/>
    <col min="14598" max="14598" width="14.140625" style="100" customWidth="1"/>
    <col min="14599" max="14847" width="9.140625" style="100"/>
    <col min="14848" max="14848" width="20.42578125" style="100" customWidth="1"/>
    <col min="14849" max="14849" width="9.7109375" style="100" customWidth="1"/>
    <col min="14850" max="14851" width="9.28515625" style="100" customWidth="1"/>
    <col min="14852" max="14853" width="9.140625" style="100"/>
    <col min="14854" max="14854" width="14.140625" style="100" customWidth="1"/>
    <col min="14855" max="15103" width="9.140625" style="100"/>
    <col min="15104" max="15104" width="20.42578125" style="100" customWidth="1"/>
    <col min="15105" max="15105" width="9.7109375" style="100" customWidth="1"/>
    <col min="15106" max="15107" width="9.28515625" style="100" customWidth="1"/>
    <col min="15108" max="15109" width="9.140625" style="100"/>
    <col min="15110" max="15110" width="14.140625" style="100" customWidth="1"/>
    <col min="15111" max="15359" width="9.140625" style="100"/>
    <col min="15360" max="15360" width="20.42578125" style="100" customWidth="1"/>
    <col min="15361" max="15361" width="9.7109375" style="100" customWidth="1"/>
    <col min="15362" max="15363" width="9.28515625" style="100" customWidth="1"/>
    <col min="15364" max="15365" width="9.140625" style="100"/>
    <col min="15366" max="15366" width="14.140625" style="100" customWidth="1"/>
    <col min="15367" max="15615" width="9.140625" style="100"/>
    <col min="15616" max="15616" width="20.42578125" style="100" customWidth="1"/>
    <col min="15617" max="15617" width="9.7109375" style="100" customWidth="1"/>
    <col min="15618" max="15619" width="9.28515625" style="100" customWidth="1"/>
    <col min="15620" max="15621" width="9.140625" style="100"/>
    <col min="15622" max="15622" width="14.140625" style="100" customWidth="1"/>
    <col min="15623" max="15871" width="9.140625" style="100"/>
    <col min="15872" max="15872" width="20.42578125" style="100" customWidth="1"/>
    <col min="15873" max="15873" width="9.7109375" style="100" customWidth="1"/>
    <col min="15874" max="15875" width="9.28515625" style="100" customWidth="1"/>
    <col min="15876" max="15877" width="9.140625" style="100"/>
    <col min="15878" max="15878" width="14.140625" style="100" customWidth="1"/>
    <col min="15879" max="16127" width="9.140625" style="100"/>
    <col min="16128" max="16128" width="20.42578125" style="100" customWidth="1"/>
    <col min="16129" max="16129" width="9.7109375" style="100" customWidth="1"/>
    <col min="16130" max="16131" width="9.28515625" style="100" customWidth="1"/>
    <col min="16132" max="16133" width="9.140625" style="100"/>
    <col min="16134" max="16134" width="14.140625" style="100" customWidth="1"/>
    <col min="16135" max="16384" width="9.140625" style="100"/>
  </cols>
  <sheetData>
    <row r="1" spans="1:8" ht="15.75">
      <c r="A1" s="834" t="s">
        <v>992</v>
      </c>
      <c r="B1" s="834"/>
      <c r="C1" s="834"/>
      <c r="D1" s="834"/>
      <c r="E1" s="834"/>
      <c r="F1" s="834"/>
      <c r="G1" s="834"/>
      <c r="H1" s="834"/>
    </row>
    <row r="2" spans="1:8" ht="55.5" customHeight="1">
      <c r="A2" s="835" t="s">
        <v>2012</v>
      </c>
      <c r="B2" s="835"/>
      <c r="C2" s="835"/>
      <c r="D2" s="835"/>
      <c r="E2" s="835"/>
      <c r="F2" s="835"/>
      <c r="G2" s="835"/>
      <c r="H2" s="835"/>
    </row>
    <row r="3" spans="1:8" ht="13.5" thickBot="1">
      <c r="A3" s="836" t="s">
        <v>920</v>
      </c>
      <c r="B3" s="836"/>
      <c r="C3" s="836"/>
      <c r="D3" s="836"/>
      <c r="E3" s="836"/>
      <c r="F3" s="836"/>
      <c r="G3" s="836"/>
      <c r="H3" s="836"/>
    </row>
    <row r="4" spans="1:8" ht="24.75" customHeight="1" thickTop="1">
      <c r="A4" s="837" t="s">
        <v>921</v>
      </c>
      <c r="B4" s="838"/>
      <c r="C4" s="838"/>
      <c r="D4" s="838"/>
      <c r="E4" s="838"/>
      <c r="F4" s="838"/>
      <c r="G4" s="838"/>
      <c r="H4" s="839"/>
    </row>
    <row r="5" spans="1:8" ht="21" customHeight="1">
      <c r="A5" s="135" t="s">
        <v>922</v>
      </c>
      <c r="B5" s="136" t="s">
        <v>923</v>
      </c>
      <c r="C5" s="136" t="s">
        <v>924</v>
      </c>
      <c r="D5" s="136" t="s">
        <v>925</v>
      </c>
      <c r="E5" s="136" t="s">
        <v>926</v>
      </c>
      <c r="F5" s="136" t="s">
        <v>927</v>
      </c>
      <c r="G5" s="136" t="s">
        <v>928</v>
      </c>
      <c r="H5" s="137" t="s">
        <v>929</v>
      </c>
    </row>
    <row r="6" spans="1:8" s="141" customFormat="1" ht="15.75">
      <c r="A6" s="549" t="s">
        <v>930</v>
      </c>
      <c r="B6" s="78">
        <v>7863</v>
      </c>
      <c r="C6" s="78">
        <v>627</v>
      </c>
      <c r="D6" s="78">
        <v>220947</v>
      </c>
      <c r="E6" s="78">
        <v>3549</v>
      </c>
      <c r="F6" s="78">
        <v>253</v>
      </c>
      <c r="G6" s="78">
        <v>299</v>
      </c>
      <c r="H6" s="550">
        <v>233538</v>
      </c>
    </row>
    <row r="7" spans="1:8" ht="25.5">
      <c r="A7" s="138" t="s">
        <v>931</v>
      </c>
      <c r="B7" s="142">
        <v>2011</v>
      </c>
      <c r="C7" s="142">
        <v>181</v>
      </c>
      <c r="D7" s="142">
        <v>60565</v>
      </c>
      <c r="E7" s="142">
        <v>1191</v>
      </c>
      <c r="F7" s="142">
        <v>69</v>
      </c>
      <c r="G7" s="142">
        <v>46</v>
      </c>
      <c r="H7" s="145">
        <v>64063</v>
      </c>
    </row>
    <row r="8" spans="1:8" s="141" customFormat="1" ht="15.75">
      <c r="A8" s="549" t="s">
        <v>932</v>
      </c>
      <c r="B8" s="551">
        <v>1052</v>
      </c>
      <c r="C8" s="551">
        <v>258</v>
      </c>
      <c r="D8" s="551">
        <v>93581</v>
      </c>
      <c r="E8" s="551">
        <v>1238</v>
      </c>
      <c r="F8" s="551">
        <v>65</v>
      </c>
      <c r="G8" s="551">
        <v>71</v>
      </c>
      <c r="H8" s="550">
        <v>96265</v>
      </c>
    </row>
    <row r="9" spans="1:8">
      <c r="A9" s="514" t="s">
        <v>933</v>
      </c>
      <c r="B9" s="831"/>
      <c r="C9" s="831"/>
      <c r="D9" s="831"/>
      <c r="E9" s="831"/>
      <c r="F9" s="831"/>
      <c r="G9" s="832"/>
      <c r="H9" s="833"/>
    </row>
    <row r="10" spans="1:8">
      <c r="A10" s="138" t="s">
        <v>934</v>
      </c>
      <c r="B10" s="142">
        <v>1453</v>
      </c>
      <c r="C10" s="142">
        <v>116</v>
      </c>
      <c r="D10" s="142">
        <v>56620</v>
      </c>
      <c r="E10" s="142">
        <v>1068</v>
      </c>
      <c r="F10" s="142">
        <v>38</v>
      </c>
      <c r="G10" s="142">
        <v>67</v>
      </c>
      <c r="H10" s="145">
        <v>59362</v>
      </c>
    </row>
    <row r="11" spans="1:8">
      <c r="A11" s="138" t="s">
        <v>935</v>
      </c>
      <c r="B11" s="142">
        <v>4267</v>
      </c>
      <c r="C11" s="142">
        <v>309</v>
      </c>
      <c r="D11" s="142">
        <v>96253</v>
      </c>
      <c r="E11" s="142">
        <v>1664</v>
      </c>
      <c r="F11" s="142">
        <v>152</v>
      </c>
      <c r="G11" s="142">
        <v>136</v>
      </c>
      <c r="H11" s="145">
        <v>102781</v>
      </c>
    </row>
    <row r="12" spans="1:8">
      <c r="A12" s="138" t="s">
        <v>936</v>
      </c>
      <c r="B12" s="142">
        <v>2133</v>
      </c>
      <c r="C12" s="142">
        <v>199</v>
      </c>
      <c r="D12" s="142">
        <v>67704</v>
      </c>
      <c r="E12" s="142">
        <v>815</v>
      </c>
      <c r="F12" s="142">
        <v>63</v>
      </c>
      <c r="G12" s="142">
        <v>94</v>
      </c>
      <c r="H12" s="145">
        <v>71008</v>
      </c>
    </row>
    <row r="13" spans="1:8">
      <c r="A13" s="138" t="s">
        <v>937</v>
      </c>
      <c r="B13" s="142">
        <v>10</v>
      </c>
      <c r="C13" s="142">
        <v>3</v>
      </c>
      <c r="D13" s="142">
        <v>370</v>
      </c>
      <c r="E13" s="142">
        <v>2</v>
      </c>
      <c r="F13" s="142">
        <v>0</v>
      </c>
      <c r="G13" s="142">
        <v>2</v>
      </c>
      <c r="H13" s="145">
        <v>387</v>
      </c>
    </row>
    <row r="14" spans="1:8">
      <c r="A14" s="514" t="s">
        <v>938</v>
      </c>
      <c r="B14" s="831"/>
      <c r="C14" s="831"/>
      <c r="D14" s="831"/>
      <c r="E14" s="831"/>
      <c r="F14" s="831"/>
      <c r="G14" s="832"/>
      <c r="H14" s="833"/>
    </row>
    <row r="15" spans="1:8">
      <c r="A15" s="552" t="s">
        <v>939</v>
      </c>
      <c r="B15" s="142">
        <v>308</v>
      </c>
      <c r="C15" s="142">
        <v>143</v>
      </c>
      <c r="D15" s="142">
        <v>115799</v>
      </c>
      <c r="E15" s="142">
        <v>115</v>
      </c>
      <c r="F15" s="142">
        <v>37</v>
      </c>
      <c r="G15" s="142">
        <v>131</v>
      </c>
      <c r="H15" s="142">
        <v>116533</v>
      </c>
    </row>
    <row r="16" spans="1:8">
      <c r="A16" s="552" t="s">
        <v>940</v>
      </c>
      <c r="B16" s="142">
        <v>10</v>
      </c>
      <c r="C16" s="142">
        <v>0</v>
      </c>
      <c r="D16" s="142">
        <v>23</v>
      </c>
      <c r="E16" s="142">
        <v>0</v>
      </c>
      <c r="F16" s="142">
        <v>0</v>
      </c>
      <c r="G16" s="142">
        <v>0</v>
      </c>
      <c r="H16" s="142">
        <v>33</v>
      </c>
    </row>
    <row r="17" spans="1:8">
      <c r="A17" s="552" t="s">
        <v>941</v>
      </c>
      <c r="B17" s="142">
        <v>434</v>
      </c>
      <c r="C17" s="142">
        <v>35</v>
      </c>
      <c r="D17" s="142">
        <v>10954</v>
      </c>
      <c r="E17" s="142">
        <v>209</v>
      </c>
      <c r="F17" s="142">
        <v>20</v>
      </c>
      <c r="G17" s="142">
        <v>13</v>
      </c>
      <c r="H17" s="142">
        <v>11665</v>
      </c>
    </row>
    <row r="18" spans="1:8" ht="25.5">
      <c r="A18" s="552" t="s">
        <v>942</v>
      </c>
      <c r="B18" s="142">
        <v>1</v>
      </c>
      <c r="C18" s="142">
        <v>0</v>
      </c>
      <c r="D18" s="142">
        <v>16</v>
      </c>
      <c r="E18" s="142">
        <v>0</v>
      </c>
      <c r="F18" s="142">
        <v>0</v>
      </c>
      <c r="G18" s="142">
        <v>0</v>
      </c>
      <c r="H18" s="142">
        <v>17</v>
      </c>
    </row>
    <row r="19" spans="1:8" ht="25.5">
      <c r="A19" s="552" t="s">
        <v>943</v>
      </c>
      <c r="B19" s="142">
        <v>3</v>
      </c>
      <c r="C19" s="142">
        <v>0</v>
      </c>
      <c r="D19" s="142">
        <v>498</v>
      </c>
      <c r="E19" s="142">
        <v>0</v>
      </c>
      <c r="F19" s="142">
        <v>0</v>
      </c>
      <c r="G19" s="142">
        <v>0</v>
      </c>
      <c r="H19" s="142">
        <v>501</v>
      </c>
    </row>
    <row r="20" spans="1:8">
      <c r="A20" s="552" t="s">
        <v>944</v>
      </c>
      <c r="B20" s="142">
        <v>2352</v>
      </c>
      <c r="C20" s="142">
        <v>82</v>
      </c>
      <c r="D20" s="142">
        <v>16197</v>
      </c>
      <c r="E20" s="142">
        <v>477</v>
      </c>
      <c r="F20" s="142">
        <v>49</v>
      </c>
      <c r="G20" s="142">
        <v>54</v>
      </c>
      <c r="H20" s="142">
        <v>19211</v>
      </c>
    </row>
    <row r="21" spans="1:8" ht="25.5">
      <c r="A21" s="552" t="s">
        <v>945</v>
      </c>
      <c r="B21" s="142">
        <v>193</v>
      </c>
      <c r="C21" s="142">
        <v>40</v>
      </c>
      <c r="D21" s="142">
        <v>4817</v>
      </c>
      <c r="E21" s="142">
        <v>13</v>
      </c>
      <c r="F21" s="142">
        <v>9</v>
      </c>
      <c r="G21" s="142">
        <v>14</v>
      </c>
      <c r="H21" s="142">
        <v>5086</v>
      </c>
    </row>
    <row r="22" spans="1:8">
      <c r="A22" s="552" t="s">
        <v>946</v>
      </c>
      <c r="B22" s="142">
        <v>1873</v>
      </c>
      <c r="C22" s="142">
        <v>38</v>
      </c>
      <c r="D22" s="142">
        <v>6372</v>
      </c>
      <c r="E22" s="142">
        <v>11</v>
      </c>
      <c r="F22" s="142">
        <v>13</v>
      </c>
      <c r="G22" s="142">
        <v>7</v>
      </c>
      <c r="H22" s="142">
        <v>8314</v>
      </c>
    </row>
    <row r="23" spans="1:8" ht="25.5">
      <c r="A23" s="552" t="s">
        <v>947</v>
      </c>
      <c r="B23" s="142">
        <v>39</v>
      </c>
      <c r="C23" s="142">
        <v>15</v>
      </c>
      <c r="D23" s="142">
        <v>2333</v>
      </c>
      <c r="E23" s="142">
        <v>49</v>
      </c>
      <c r="F23" s="142">
        <v>12</v>
      </c>
      <c r="G23" s="142">
        <v>15</v>
      </c>
      <c r="H23" s="142">
        <v>2463</v>
      </c>
    </row>
    <row r="24" spans="1:8">
      <c r="A24" s="552" t="s">
        <v>948</v>
      </c>
      <c r="B24" s="142">
        <v>29</v>
      </c>
      <c r="C24" s="142">
        <v>31</v>
      </c>
      <c r="D24" s="142">
        <v>206</v>
      </c>
      <c r="E24" s="142">
        <v>2</v>
      </c>
      <c r="F24" s="142">
        <v>4</v>
      </c>
      <c r="G24" s="142">
        <v>2</v>
      </c>
      <c r="H24" s="142">
        <v>274</v>
      </c>
    </row>
    <row r="25" spans="1:8">
      <c r="A25" s="552" t="s">
        <v>949</v>
      </c>
      <c r="B25" s="142">
        <v>23</v>
      </c>
      <c r="C25" s="142">
        <v>1</v>
      </c>
      <c r="D25" s="142">
        <v>118</v>
      </c>
      <c r="E25" s="142">
        <v>11</v>
      </c>
      <c r="F25" s="142">
        <v>0</v>
      </c>
      <c r="G25" s="142">
        <v>7</v>
      </c>
      <c r="H25" s="142">
        <v>160</v>
      </c>
    </row>
    <row r="26" spans="1:8">
      <c r="A26" s="553" t="s">
        <v>950</v>
      </c>
      <c r="B26" s="142">
        <v>2</v>
      </c>
      <c r="C26" s="142">
        <v>0</v>
      </c>
      <c r="D26" s="142">
        <v>227</v>
      </c>
      <c r="E26" s="142">
        <v>0</v>
      </c>
      <c r="F26" s="142">
        <v>0</v>
      </c>
      <c r="G26" s="142">
        <v>0</v>
      </c>
      <c r="H26" s="142">
        <v>229</v>
      </c>
    </row>
    <row r="27" spans="1:8">
      <c r="A27" s="554" t="s">
        <v>951</v>
      </c>
      <c r="B27" s="142">
        <v>51</v>
      </c>
      <c r="C27" s="142">
        <v>40</v>
      </c>
      <c r="D27" s="142">
        <v>2217</v>
      </c>
      <c r="E27" s="142">
        <v>22</v>
      </c>
      <c r="F27" s="142">
        <v>2</v>
      </c>
      <c r="G27" s="142">
        <v>9</v>
      </c>
      <c r="H27" s="142">
        <v>2341</v>
      </c>
    </row>
    <row r="28" spans="1:8" ht="25.5">
      <c r="A28" s="554" t="s">
        <v>952</v>
      </c>
      <c r="B28" s="142">
        <v>2302</v>
      </c>
      <c r="C28" s="142">
        <v>153</v>
      </c>
      <c r="D28" s="142">
        <v>54003</v>
      </c>
      <c r="E28" s="142">
        <v>2495</v>
      </c>
      <c r="F28" s="142">
        <v>89</v>
      </c>
      <c r="G28" s="142">
        <v>22</v>
      </c>
      <c r="H28" s="142">
        <v>59064</v>
      </c>
    </row>
    <row r="29" spans="1:8" ht="25.5">
      <c r="A29" s="554" t="s">
        <v>953</v>
      </c>
      <c r="B29" s="142">
        <v>4</v>
      </c>
      <c r="C29" s="142">
        <v>0</v>
      </c>
      <c r="D29" s="142">
        <v>2</v>
      </c>
      <c r="E29" s="142">
        <v>0</v>
      </c>
      <c r="F29" s="142">
        <v>0</v>
      </c>
      <c r="G29" s="142">
        <v>0</v>
      </c>
      <c r="H29" s="142">
        <v>6</v>
      </c>
    </row>
    <row r="30" spans="1:8">
      <c r="A30" s="554" t="s">
        <v>954</v>
      </c>
      <c r="B30" s="142">
        <v>6</v>
      </c>
      <c r="C30" s="142">
        <v>1</v>
      </c>
      <c r="D30" s="142">
        <v>50</v>
      </c>
      <c r="E30" s="142">
        <v>0</v>
      </c>
      <c r="F30" s="142">
        <v>0</v>
      </c>
      <c r="G30" s="142">
        <v>1</v>
      </c>
      <c r="H30" s="142">
        <v>58</v>
      </c>
    </row>
    <row r="31" spans="1:8">
      <c r="A31" s="554" t="s">
        <v>955</v>
      </c>
      <c r="B31" s="142">
        <v>15</v>
      </c>
      <c r="C31" s="142">
        <v>2</v>
      </c>
      <c r="D31" s="142">
        <v>207</v>
      </c>
      <c r="E31" s="142">
        <v>4</v>
      </c>
      <c r="F31" s="142">
        <v>5</v>
      </c>
      <c r="G31" s="142">
        <v>9</v>
      </c>
      <c r="H31" s="142">
        <v>242</v>
      </c>
    </row>
    <row r="32" spans="1:8">
      <c r="A32" s="554" t="s">
        <v>956</v>
      </c>
      <c r="B32" s="142">
        <v>17</v>
      </c>
      <c r="C32" s="142">
        <v>8</v>
      </c>
      <c r="D32" s="142">
        <v>84</v>
      </c>
      <c r="E32" s="142">
        <v>10</v>
      </c>
      <c r="F32" s="142">
        <v>1</v>
      </c>
      <c r="G32" s="142">
        <v>4</v>
      </c>
      <c r="H32" s="142">
        <v>124</v>
      </c>
    </row>
    <row r="33" spans="1:8">
      <c r="A33" s="554" t="s">
        <v>957</v>
      </c>
      <c r="B33" s="142">
        <v>156</v>
      </c>
      <c r="C33" s="142">
        <v>18</v>
      </c>
      <c r="D33" s="142">
        <v>2682</v>
      </c>
      <c r="E33" s="142">
        <v>128</v>
      </c>
      <c r="F33" s="142">
        <v>9</v>
      </c>
      <c r="G33" s="142">
        <v>0</v>
      </c>
      <c r="H33" s="142">
        <v>2993</v>
      </c>
    </row>
    <row r="34" spans="1:8" ht="38.25">
      <c r="A34" s="554" t="s">
        <v>958</v>
      </c>
      <c r="B34" s="142">
        <v>45</v>
      </c>
      <c r="C34" s="142">
        <v>20</v>
      </c>
      <c r="D34" s="142">
        <v>4142</v>
      </c>
      <c r="E34" s="142">
        <v>3</v>
      </c>
      <c r="F34" s="142">
        <v>3</v>
      </c>
      <c r="G34" s="142">
        <v>11</v>
      </c>
      <c r="H34" s="142">
        <v>4224</v>
      </c>
    </row>
    <row r="35" spans="1:8">
      <c r="A35" s="554" t="s">
        <v>959</v>
      </c>
      <c r="B35" s="142">
        <v>0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</row>
    <row r="36" spans="1:8">
      <c r="A36" s="555" t="s">
        <v>960</v>
      </c>
      <c r="B36" s="143"/>
      <c r="C36" s="143"/>
      <c r="D36" s="143"/>
      <c r="E36" s="143"/>
      <c r="F36" s="143"/>
      <c r="G36" s="143"/>
      <c r="H36" s="143"/>
    </row>
    <row r="37" spans="1:8" ht="25.5">
      <c r="A37" s="554" t="s">
        <v>1898</v>
      </c>
      <c r="B37" s="142">
        <v>3</v>
      </c>
      <c r="C37" s="142">
        <v>6</v>
      </c>
      <c r="D37" s="142">
        <v>80</v>
      </c>
      <c r="E37" s="142">
        <v>0</v>
      </c>
      <c r="F37" s="142">
        <v>0</v>
      </c>
      <c r="G37" s="142">
        <v>1</v>
      </c>
      <c r="H37" s="142">
        <v>90</v>
      </c>
    </row>
    <row r="38" spans="1:8">
      <c r="A38" s="554" t="s">
        <v>961</v>
      </c>
      <c r="B38" s="142">
        <v>68</v>
      </c>
      <c r="C38" s="142">
        <v>67</v>
      </c>
      <c r="D38" s="142">
        <v>505</v>
      </c>
      <c r="E38" s="142">
        <v>4</v>
      </c>
      <c r="F38" s="142">
        <v>10</v>
      </c>
      <c r="G38" s="142">
        <v>13</v>
      </c>
      <c r="H38" s="142">
        <v>667</v>
      </c>
    </row>
    <row r="39" spans="1:8">
      <c r="A39" s="554" t="s">
        <v>962</v>
      </c>
      <c r="B39" s="142">
        <v>103</v>
      </c>
      <c r="C39" s="142">
        <v>30</v>
      </c>
      <c r="D39" s="142">
        <v>1913</v>
      </c>
      <c r="E39" s="142">
        <v>6</v>
      </c>
      <c r="F39" s="142">
        <v>3</v>
      </c>
      <c r="G39" s="142">
        <v>9</v>
      </c>
      <c r="H39" s="142">
        <v>2064</v>
      </c>
    </row>
    <row r="40" spans="1:8">
      <c r="A40" s="554" t="s">
        <v>963</v>
      </c>
      <c r="B40" s="142">
        <v>338</v>
      </c>
      <c r="C40" s="142">
        <v>30</v>
      </c>
      <c r="D40" s="142">
        <v>7842</v>
      </c>
      <c r="E40" s="142">
        <v>159</v>
      </c>
      <c r="F40" s="142">
        <v>28</v>
      </c>
      <c r="G40" s="142">
        <v>4</v>
      </c>
      <c r="H40" s="142">
        <v>8401</v>
      </c>
    </row>
    <row r="41" spans="1:8">
      <c r="A41" s="554" t="s">
        <v>964</v>
      </c>
      <c r="B41" s="142">
        <v>220</v>
      </c>
      <c r="C41" s="142">
        <v>24</v>
      </c>
      <c r="D41" s="142">
        <v>5098</v>
      </c>
      <c r="E41" s="142">
        <v>16</v>
      </c>
      <c r="F41" s="142">
        <v>14</v>
      </c>
      <c r="G41" s="142">
        <v>12</v>
      </c>
      <c r="H41" s="142">
        <v>5384</v>
      </c>
    </row>
    <row r="42" spans="1:8">
      <c r="A42" s="554" t="s">
        <v>965</v>
      </c>
      <c r="B42" s="142">
        <v>57</v>
      </c>
      <c r="C42" s="142">
        <v>4</v>
      </c>
      <c r="D42" s="142">
        <v>7430</v>
      </c>
      <c r="E42" s="142">
        <v>43</v>
      </c>
      <c r="F42" s="142">
        <v>2</v>
      </c>
      <c r="G42" s="142">
        <v>5</v>
      </c>
      <c r="H42" s="142">
        <v>7541</v>
      </c>
    </row>
    <row r="43" spans="1:8">
      <c r="A43" s="554" t="s">
        <v>966</v>
      </c>
      <c r="B43" s="142">
        <v>2708</v>
      </c>
      <c r="C43" s="142">
        <v>98</v>
      </c>
      <c r="D43" s="142">
        <v>20094</v>
      </c>
      <c r="E43" s="142">
        <v>1656</v>
      </c>
      <c r="F43" s="142">
        <v>83</v>
      </c>
      <c r="G43" s="142">
        <v>69</v>
      </c>
      <c r="H43" s="142">
        <v>24708</v>
      </c>
    </row>
    <row r="44" spans="1:8">
      <c r="A44" s="554" t="s">
        <v>967</v>
      </c>
      <c r="B44" s="142">
        <v>2375</v>
      </c>
      <c r="C44" s="142">
        <v>67</v>
      </c>
      <c r="D44" s="142">
        <v>12304</v>
      </c>
      <c r="E44" s="142">
        <v>184</v>
      </c>
      <c r="F44" s="142">
        <v>19</v>
      </c>
      <c r="G44" s="142">
        <v>14</v>
      </c>
      <c r="H44" s="142">
        <v>14963</v>
      </c>
    </row>
    <row r="45" spans="1:8">
      <c r="A45" s="554" t="s">
        <v>968</v>
      </c>
      <c r="B45" s="142">
        <v>1991</v>
      </c>
      <c r="C45" s="142">
        <v>301</v>
      </c>
      <c r="D45" s="142">
        <v>165681</v>
      </c>
      <c r="E45" s="142">
        <v>1481</v>
      </c>
      <c r="F45" s="142">
        <v>94</v>
      </c>
      <c r="G45" s="142">
        <v>172</v>
      </c>
      <c r="H45" s="142">
        <v>169720</v>
      </c>
    </row>
    <row r="46" spans="1:8">
      <c r="A46" s="554" t="s">
        <v>969</v>
      </c>
      <c r="B46" s="142">
        <v>0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</row>
    <row r="47" spans="1:8">
      <c r="A47" s="555" t="s">
        <v>970</v>
      </c>
      <c r="B47" s="134"/>
      <c r="C47" s="134"/>
      <c r="D47" s="134"/>
      <c r="E47" s="134"/>
      <c r="F47" s="134"/>
      <c r="G47" s="134"/>
      <c r="H47" s="134"/>
    </row>
    <row r="48" spans="1:8">
      <c r="A48" s="554" t="s">
        <v>971</v>
      </c>
      <c r="B48" s="142">
        <v>3474</v>
      </c>
      <c r="C48" s="142">
        <v>233</v>
      </c>
      <c r="D48" s="142">
        <v>31689</v>
      </c>
      <c r="E48" s="142">
        <v>1750</v>
      </c>
      <c r="F48" s="142">
        <v>104</v>
      </c>
      <c r="G48" s="142">
        <v>88</v>
      </c>
      <c r="H48" s="142">
        <v>37338</v>
      </c>
    </row>
    <row r="49" spans="1:8">
      <c r="A49" s="554" t="s">
        <v>972</v>
      </c>
      <c r="B49" s="142">
        <v>3446</v>
      </c>
      <c r="C49" s="142">
        <v>234</v>
      </c>
      <c r="D49" s="142">
        <v>77473</v>
      </c>
      <c r="E49" s="142">
        <v>1548</v>
      </c>
      <c r="F49" s="142">
        <v>108</v>
      </c>
      <c r="G49" s="142">
        <v>69</v>
      </c>
      <c r="H49" s="142">
        <v>82878</v>
      </c>
    </row>
    <row r="50" spans="1:8">
      <c r="A50" s="554" t="s">
        <v>973</v>
      </c>
      <c r="B50" s="142">
        <v>910</v>
      </c>
      <c r="C50" s="142">
        <v>159</v>
      </c>
      <c r="D50" s="142">
        <v>109731</v>
      </c>
      <c r="E50" s="142">
        <v>250</v>
      </c>
      <c r="F50" s="142">
        <v>41</v>
      </c>
      <c r="G50" s="142">
        <v>142</v>
      </c>
      <c r="H50" s="142">
        <v>111233</v>
      </c>
    </row>
    <row r="51" spans="1:8">
      <c r="A51" s="554" t="s">
        <v>306</v>
      </c>
      <c r="B51" s="142">
        <v>33</v>
      </c>
      <c r="C51" s="142">
        <v>1</v>
      </c>
      <c r="D51" s="142">
        <v>2054</v>
      </c>
      <c r="E51" s="142">
        <v>1</v>
      </c>
      <c r="F51" s="142">
        <v>0</v>
      </c>
      <c r="G51" s="142">
        <v>0</v>
      </c>
      <c r="H51" s="142">
        <v>2089</v>
      </c>
    </row>
    <row r="52" spans="1:8">
      <c r="A52" s="555" t="s">
        <v>974</v>
      </c>
      <c r="B52" s="134"/>
      <c r="C52" s="134"/>
      <c r="D52" s="134"/>
      <c r="E52" s="134"/>
      <c r="F52" s="134"/>
      <c r="G52" s="134"/>
      <c r="H52" s="134"/>
    </row>
    <row r="53" spans="1:8">
      <c r="A53" s="554" t="s">
        <v>975</v>
      </c>
      <c r="B53" s="142">
        <v>64</v>
      </c>
      <c r="C53" s="142">
        <v>18</v>
      </c>
      <c r="D53" s="142">
        <v>3859</v>
      </c>
      <c r="E53" s="142">
        <v>115</v>
      </c>
      <c r="F53" s="142">
        <v>2</v>
      </c>
      <c r="G53" s="142">
        <v>5</v>
      </c>
      <c r="H53" s="142">
        <v>4063</v>
      </c>
    </row>
    <row r="54" spans="1:8">
      <c r="A54" s="554" t="s">
        <v>976</v>
      </c>
      <c r="B54" s="142">
        <v>377</v>
      </c>
      <c r="C54" s="142">
        <v>53</v>
      </c>
      <c r="D54" s="142">
        <v>18805</v>
      </c>
      <c r="E54" s="142">
        <v>638</v>
      </c>
      <c r="F54" s="142">
        <v>18</v>
      </c>
      <c r="G54" s="142">
        <v>13</v>
      </c>
      <c r="H54" s="142">
        <v>19904</v>
      </c>
    </row>
    <row r="55" spans="1:8">
      <c r="A55" s="554" t="s">
        <v>977</v>
      </c>
      <c r="B55" s="142">
        <v>7422</v>
      </c>
      <c r="C55" s="142">
        <v>556</v>
      </c>
      <c r="D55" s="142">
        <v>198283</v>
      </c>
      <c r="E55" s="142">
        <v>2796</v>
      </c>
      <c r="F55" s="142">
        <v>233</v>
      </c>
      <c r="G55" s="142">
        <v>281</v>
      </c>
      <c r="H55" s="142">
        <v>209571</v>
      </c>
    </row>
  </sheetData>
  <mergeCells count="6">
    <mergeCell ref="B9:H9"/>
    <mergeCell ref="B14:H14"/>
    <mergeCell ref="A1:H1"/>
    <mergeCell ref="A2:H2"/>
    <mergeCell ref="A3:H3"/>
    <mergeCell ref="A4:H4"/>
  </mergeCells>
  <printOptions horizontalCentered="1" verticalCentered="1"/>
  <pageMargins left="0.78740157480314965" right="0.59055118110236227" top="0.59055118110236227" bottom="0.59055118110236227" header="0" footer="0"/>
  <pageSetup paperSize="9" scale="7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Normal="100" workbookViewId="0">
      <selection activeCell="C4" sqref="C4:H4"/>
    </sheetView>
  </sheetViews>
  <sheetFormatPr defaultRowHeight="15"/>
  <cols>
    <col min="1" max="1" width="3.7109375" style="116" customWidth="1"/>
    <col min="2" max="2" width="20.5703125" style="116" customWidth="1"/>
    <col min="3" max="3" width="16.85546875" style="116" customWidth="1"/>
    <col min="4" max="4" width="16.28515625" style="116" customWidth="1"/>
    <col min="5" max="5" width="11.42578125" style="116" customWidth="1"/>
    <col min="6" max="6" width="11.5703125" style="116" customWidth="1"/>
    <col min="7" max="7" width="10.140625" style="116" customWidth="1"/>
    <col min="8" max="8" width="9.7109375" style="116" customWidth="1"/>
    <col min="9" max="9" width="13.5703125" style="116" customWidth="1"/>
    <col min="10" max="256" width="9.140625" style="116"/>
    <col min="257" max="257" width="3.7109375" style="116" customWidth="1"/>
    <col min="258" max="258" width="20.5703125" style="116" customWidth="1"/>
    <col min="259" max="259" width="16.85546875" style="116" customWidth="1"/>
    <col min="260" max="260" width="16.28515625" style="116" customWidth="1"/>
    <col min="261" max="261" width="11.42578125" style="116" customWidth="1"/>
    <col min="262" max="263" width="10.140625" style="116" customWidth="1"/>
    <col min="264" max="264" width="9.7109375" style="116" customWidth="1"/>
    <col min="265" max="512" width="9.140625" style="116"/>
    <col min="513" max="513" width="3.7109375" style="116" customWidth="1"/>
    <col min="514" max="514" width="20.5703125" style="116" customWidth="1"/>
    <col min="515" max="515" width="16.85546875" style="116" customWidth="1"/>
    <col min="516" max="516" width="16.28515625" style="116" customWidth="1"/>
    <col min="517" max="517" width="11.42578125" style="116" customWidth="1"/>
    <col min="518" max="519" width="10.140625" style="116" customWidth="1"/>
    <col min="520" max="520" width="9.7109375" style="116" customWidth="1"/>
    <col min="521" max="768" width="9.140625" style="116"/>
    <col min="769" max="769" width="3.7109375" style="116" customWidth="1"/>
    <col min="770" max="770" width="20.5703125" style="116" customWidth="1"/>
    <col min="771" max="771" width="16.85546875" style="116" customWidth="1"/>
    <col min="772" max="772" width="16.28515625" style="116" customWidth="1"/>
    <col min="773" max="773" width="11.42578125" style="116" customWidth="1"/>
    <col min="774" max="775" width="10.140625" style="116" customWidth="1"/>
    <col min="776" max="776" width="9.7109375" style="116" customWidth="1"/>
    <col min="777" max="1024" width="9.140625" style="116"/>
    <col min="1025" max="1025" width="3.7109375" style="116" customWidth="1"/>
    <col min="1026" max="1026" width="20.5703125" style="116" customWidth="1"/>
    <col min="1027" max="1027" width="16.85546875" style="116" customWidth="1"/>
    <col min="1028" max="1028" width="16.28515625" style="116" customWidth="1"/>
    <col min="1029" max="1029" width="11.42578125" style="116" customWidth="1"/>
    <col min="1030" max="1031" width="10.140625" style="116" customWidth="1"/>
    <col min="1032" max="1032" width="9.7109375" style="116" customWidth="1"/>
    <col min="1033" max="1280" width="9.140625" style="116"/>
    <col min="1281" max="1281" width="3.7109375" style="116" customWidth="1"/>
    <col min="1282" max="1282" width="20.5703125" style="116" customWidth="1"/>
    <col min="1283" max="1283" width="16.85546875" style="116" customWidth="1"/>
    <col min="1284" max="1284" width="16.28515625" style="116" customWidth="1"/>
    <col min="1285" max="1285" width="11.42578125" style="116" customWidth="1"/>
    <col min="1286" max="1287" width="10.140625" style="116" customWidth="1"/>
    <col min="1288" max="1288" width="9.7109375" style="116" customWidth="1"/>
    <col min="1289" max="1536" width="9.140625" style="116"/>
    <col min="1537" max="1537" width="3.7109375" style="116" customWidth="1"/>
    <col min="1538" max="1538" width="20.5703125" style="116" customWidth="1"/>
    <col min="1539" max="1539" width="16.85546875" style="116" customWidth="1"/>
    <col min="1540" max="1540" width="16.28515625" style="116" customWidth="1"/>
    <col min="1541" max="1541" width="11.42578125" style="116" customWidth="1"/>
    <col min="1542" max="1543" width="10.140625" style="116" customWidth="1"/>
    <col min="1544" max="1544" width="9.7109375" style="116" customWidth="1"/>
    <col min="1545" max="1792" width="9.140625" style="116"/>
    <col min="1793" max="1793" width="3.7109375" style="116" customWidth="1"/>
    <col min="1794" max="1794" width="20.5703125" style="116" customWidth="1"/>
    <col min="1795" max="1795" width="16.85546875" style="116" customWidth="1"/>
    <col min="1796" max="1796" width="16.28515625" style="116" customWidth="1"/>
    <col min="1797" max="1797" width="11.42578125" style="116" customWidth="1"/>
    <col min="1798" max="1799" width="10.140625" style="116" customWidth="1"/>
    <col min="1800" max="1800" width="9.7109375" style="116" customWidth="1"/>
    <col min="1801" max="2048" width="9.140625" style="116"/>
    <col min="2049" max="2049" width="3.7109375" style="116" customWidth="1"/>
    <col min="2050" max="2050" width="20.5703125" style="116" customWidth="1"/>
    <col min="2051" max="2051" width="16.85546875" style="116" customWidth="1"/>
    <col min="2052" max="2052" width="16.28515625" style="116" customWidth="1"/>
    <col min="2053" max="2053" width="11.42578125" style="116" customWidth="1"/>
    <col min="2054" max="2055" width="10.140625" style="116" customWidth="1"/>
    <col min="2056" max="2056" width="9.7109375" style="116" customWidth="1"/>
    <col min="2057" max="2304" width="9.140625" style="116"/>
    <col min="2305" max="2305" width="3.7109375" style="116" customWidth="1"/>
    <col min="2306" max="2306" width="20.5703125" style="116" customWidth="1"/>
    <col min="2307" max="2307" width="16.85546875" style="116" customWidth="1"/>
    <col min="2308" max="2308" width="16.28515625" style="116" customWidth="1"/>
    <col min="2309" max="2309" width="11.42578125" style="116" customWidth="1"/>
    <col min="2310" max="2311" width="10.140625" style="116" customWidth="1"/>
    <col min="2312" max="2312" width="9.7109375" style="116" customWidth="1"/>
    <col min="2313" max="2560" width="9.140625" style="116"/>
    <col min="2561" max="2561" width="3.7109375" style="116" customWidth="1"/>
    <col min="2562" max="2562" width="20.5703125" style="116" customWidth="1"/>
    <col min="2563" max="2563" width="16.85546875" style="116" customWidth="1"/>
    <col min="2564" max="2564" width="16.28515625" style="116" customWidth="1"/>
    <col min="2565" max="2565" width="11.42578125" style="116" customWidth="1"/>
    <col min="2566" max="2567" width="10.140625" style="116" customWidth="1"/>
    <col min="2568" max="2568" width="9.7109375" style="116" customWidth="1"/>
    <col min="2569" max="2816" width="9.140625" style="116"/>
    <col min="2817" max="2817" width="3.7109375" style="116" customWidth="1"/>
    <col min="2818" max="2818" width="20.5703125" style="116" customWidth="1"/>
    <col min="2819" max="2819" width="16.85546875" style="116" customWidth="1"/>
    <col min="2820" max="2820" width="16.28515625" style="116" customWidth="1"/>
    <col min="2821" max="2821" width="11.42578125" style="116" customWidth="1"/>
    <col min="2822" max="2823" width="10.140625" style="116" customWidth="1"/>
    <col min="2824" max="2824" width="9.7109375" style="116" customWidth="1"/>
    <col min="2825" max="3072" width="9.140625" style="116"/>
    <col min="3073" max="3073" width="3.7109375" style="116" customWidth="1"/>
    <col min="3074" max="3074" width="20.5703125" style="116" customWidth="1"/>
    <col min="3075" max="3075" width="16.85546875" style="116" customWidth="1"/>
    <col min="3076" max="3076" width="16.28515625" style="116" customWidth="1"/>
    <col min="3077" max="3077" width="11.42578125" style="116" customWidth="1"/>
    <col min="3078" max="3079" width="10.140625" style="116" customWidth="1"/>
    <col min="3080" max="3080" width="9.7109375" style="116" customWidth="1"/>
    <col min="3081" max="3328" width="9.140625" style="116"/>
    <col min="3329" max="3329" width="3.7109375" style="116" customWidth="1"/>
    <col min="3330" max="3330" width="20.5703125" style="116" customWidth="1"/>
    <col min="3331" max="3331" width="16.85546875" style="116" customWidth="1"/>
    <col min="3332" max="3332" width="16.28515625" style="116" customWidth="1"/>
    <col min="3333" max="3333" width="11.42578125" style="116" customWidth="1"/>
    <col min="3334" max="3335" width="10.140625" style="116" customWidth="1"/>
    <col min="3336" max="3336" width="9.7109375" style="116" customWidth="1"/>
    <col min="3337" max="3584" width="9.140625" style="116"/>
    <col min="3585" max="3585" width="3.7109375" style="116" customWidth="1"/>
    <col min="3586" max="3586" width="20.5703125" style="116" customWidth="1"/>
    <col min="3587" max="3587" width="16.85546875" style="116" customWidth="1"/>
    <col min="3588" max="3588" width="16.28515625" style="116" customWidth="1"/>
    <col min="3589" max="3589" width="11.42578125" style="116" customWidth="1"/>
    <col min="3590" max="3591" width="10.140625" style="116" customWidth="1"/>
    <col min="3592" max="3592" width="9.7109375" style="116" customWidth="1"/>
    <col min="3593" max="3840" width="9.140625" style="116"/>
    <col min="3841" max="3841" width="3.7109375" style="116" customWidth="1"/>
    <col min="3842" max="3842" width="20.5703125" style="116" customWidth="1"/>
    <col min="3843" max="3843" width="16.85546875" style="116" customWidth="1"/>
    <col min="3844" max="3844" width="16.28515625" style="116" customWidth="1"/>
    <col min="3845" max="3845" width="11.42578125" style="116" customWidth="1"/>
    <col min="3846" max="3847" width="10.140625" style="116" customWidth="1"/>
    <col min="3848" max="3848" width="9.7109375" style="116" customWidth="1"/>
    <col min="3849" max="4096" width="9.140625" style="116"/>
    <col min="4097" max="4097" width="3.7109375" style="116" customWidth="1"/>
    <col min="4098" max="4098" width="20.5703125" style="116" customWidth="1"/>
    <col min="4099" max="4099" width="16.85546875" style="116" customWidth="1"/>
    <col min="4100" max="4100" width="16.28515625" style="116" customWidth="1"/>
    <col min="4101" max="4101" width="11.42578125" style="116" customWidth="1"/>
    <col min="4102" max="4103" width="10.140625" style="116" customWidth="1"/>
    <col min="4104" max="4104" width="9.7109375" style="116" customWidth="1"/>
    <col min="4105" max="4352" width="9.140625" style="116"/>
    <col min="4353" max="4353" width="3.7109375" style="116" customWidth="1"/>
    <col min="4354" max="4354" width="20.5703125" style="116" customWidth="1"/>
    <col min="4355" max="4355" width="16.85546875" style="116" customWidth="1"/>
    <col min="4356" max="4356" width="16.28515625" style="116" customWidth="1"/>
    <col min="4357" max="4357" width="11.42578125" style="116" customWidth="1"/>
    <col min="4358" max="4359" width="10.140625" style="116" customWidth="1"/>
    <col min="4360" max="4360" width="9.7109375" style="116" customWidth="1"/>
    <col min="4361" max="4608" width="9.140625" style="116"/>
    <col min="4609" max="4609" width="3.7109375" style="116" customWidth="1"/>
    <col min="4610" max="4610" width="20.5703125" style="116" customWidth="1"/>
    <col min="4611" max="4611" width="16.85546875" style="116" customWidth="1"/>
    <col min="4612" max="4612" width="16.28515625" style="116" customWidth="1"/>
    <col min="4613" max="4613" width="11.42578125" style="116" customWidth="1"/>
    <col min="4614" max="4615" width="10.140625" style="116" customWidth="1"/>
    <col min="4616" max="4616" width="9.7109375" style="116" customWidth="1"/>
    <col min="4617" max="4864" width="9.140625" style="116"/>
    <col min="4865" max="4865" width="3.7109375" style="116" customWidth="1"/>
    <col min="4866" max="4866" width="20.5703125" style="116" customWidth="1"/>
    <col min="4867" max="4867" width="16.85546875" style="116" customWidth="1"/>
    <col min="4868" max="4868" width="16.28515625" style="116" customWidth="1"/>
    <col min="4869" max="4869" width="11.42578125" style="116" customWidth="1"/>
    <col min="4870" max="4871" width="10.140625" style="116" customWidth="1"/>
    <col min="4872" max="4872" width="9.7109375" style="116" customWidth="1"/>
    <col min="4873" max="5120" width="9.140625" style="116"/>
    <col min="5121" max="5121" width="3.7109375" style="116" customWidth="1"/>
    <col min="5122" max="5122" width="20.5703125" style="116" customWidth="1"/>
    <col min="5123" max="5123" width="16.85546875" style="116" customWidth="1"/>
    <col min="5124" max="5124" width="16.28515625" style="116" customWidth="1"/>
    <col min="5125" max="5125" width="11.42578125" style="116" customWidth="1"/>
    <col min="5126" max="5127" width="10.140625" style="116" customWidth="1"/>
    <col min="5128" max="5128" width="9.7109375" style="116" customWidth="1"/>
    <col min="5129" max="5376" width="9.140625" style="116"/>
    <col min="5377" max="5377" width="3.7109375" style="116" customWidth="1"/>
    <col min="5378" max="5378" width="20.5703125" style="116" customWidth="1"/>
    <col min="5379" max="5379" width="16.85546875" style="116" customWidth="1"/>
    <col min="5380" max="5380" width="16.28515625" style="116" customWidth="1"/>
    <col min="5381" max="5381" width="11.42578125" style="116" customWidth="1"/>
    <col min="5382" max="5383" width="10.140625" style="116" customWidth="1"/>
    <col min="5384" max="5384" width="9.7109375" style="116" customWidth="1"/>
    <col min="5385" max="5632" width="9.140625" style="116"/>
    <col min="5633" max="5633" width="3.7109375" style="116" customWidth="1"/>
    <col min="5634" max="5634" width="20.5703125" style="116" customWidth="1"/>
    <col min="5635" max="5635" width="16.85546875" style="116" customWidth="1"/>
    <col min="5636" max="5636" width="16.28515625" style="116" customWidth="1"/>
    <col min="5637" max="5637" width="11.42578125" style="116" customWidth="1"/>
    <col min="5638" max="5639" width="10.140625" style="116" customWidth="1"/>
    <col min="5640" max="5640" width="9.7109375" style="116" customWidth="1"/>
    <col min="5641" max="5888" width="9.140625" style="116"/>
    <col min="5889" max="5889" width="3.7109375" style="116" customWidth="1"/>
    <col min="5890" max="5890" width="20.5703125" style="116" customWidth="1"/>
    <col min="5891" max="5891" width="16.85546875" style="116" customWidth="1"/>
    <col min="5892" max="5892" width="16.28515625" style="116" customWidth="1"/>
    <col min="5893" max="5893" width="11.42578125" style="116" customWidth="1"/>
    <col min="5894" max="5895" width="10.140625" style="116" customWidth="1"/>
    <col min="5896" max="5896" width="9.7109375" style="116" customWidth="1"/>
    <col min="5897" max="6144" width="9.140625" style="116"/>
    <col min="6145" max="6145" width="3.7109375" style="116" customWidth="1"/>
    <col min="6146" max="6146" width="20.5703125" style="116" customWidth="1"/>
    <col min="6147" max="6147" width="16.85546875" style="116" customWidth="1"/>
    <col min="6148" max="6148" width="16.28515625" style="116" customWidth="1"/>
    <col min="6149" max="6149" width="11.42578125" style="116" customWidth="1"/>
    <col min="6150" max="6151" width="10.140625" style="116" customWidth="1"/>
    <col min="6152" max="6152" width="9.7109375" style="116" customWidth="1"/>
    <col min="6153" max="6400" width="9.140625" style="116"/>
    <col min="6401" max="6401" width="3.7109375" style="116" customWidth="1"/>
    <col min="6402" max="6402" width="20.5703125" style="116" customWidth="1"/>
    <col min="6403" max="6403" width="16.85546875" style="116" customWidth="1"/>
    <col min="6404" max="6404" width="16.28515625" style="116" customWidth="1"/>
    <col min="6405" max="6405" width="11.42578125" style="116" customWidth="1"/>
    <col min="6406" max="6407" width="10.140625" style="116" customWidth="1"/>
    <col min="6408" max="6408" width="9.7109375" style="116" customWidth="1"/>
    <col min="6409" max="6656" width="9.140625" style="116"/>
    <col min="6657" max="6657" width="3.7109375" style="116" customWidth="1"/>
    <col min="6658" max="6658" width="20.5703125" style="116" customWidth="1"/>
    <col min="6659" max="6659" width="16.85546875" style="116" customWidth="1"/>
    <col min="6660" max="6660" width="16.28515625" style="116" customWidth="1"/>
    <col min="6661" max="6661" width="11.42578125" style="116" customWidth="1"/>
    <col min="6662" max="6663" width="10.140625" style="116" customWidth="1"/>
    <col min="6664" max="6664" width="9.7109375" style="116" customWidth="1"/>
    <col min="6665" max="6912" width="9.140625" style="116"/>
    <col min="6913" max="6913" width="3.7109375" style="116" customWidth="1"/>
    <col min="6914" max="6914" width="20.5703125" style="116" customWidth="1"/>
    <col min="6915" max="6915" width="16.85546875" style="116" customWidth="1"/>
    <col min="6916" max="6916" width="16.28515625" style="116" customWidth="1"/>
    <col min="6917" max="6917" width="11.42578125" style="116" customWidth="1"/>
    <col min="6918" max="6919" width="10.140625" style="116" customWidth="1"/>
    <col min="6920" max="6920" width="9.7109375" style="116" customWidth="1"/>
    <col min="6921" max="7168" width="9.140625" style="116"/>
    <col min="7169" max="7169" width="3.7109375" style="116" customWidth="1"/>
    <col min="7170" max="7170" width="20.5703125" style="116" customWidth="1"/>
    <col min="7171" max="7171" width="16.85546875" style="116" customWidth="1"/>
    <col min="7172" max="7172" width="16.28515625" style="116" customWidth="1"/>
    <col min="7173" max="7173" width="11.42578125" style="116" customWidth="1"/>
    <col min="7174" max="7175" width="10.140625" style="116" customWidth="1"/>
    <col min="7176" max="7176" width="9.7109375" style="116" customWidth="1"/>
    <col min="7177" max="7424" width="9.140625" style="116"/>
    <col min="7425" max="7425" width="3.7109375" style="116" customWidth="1"/>
    <col min="7426" max="7426" width="20.5703125" style="116" customWidth="1"/>
    <col min="7427" max="7427" width="16.85546875" style="116" customWidth="1"/>
    <col min="7428" max="7428" width="16.28515625" style="116" customWidth="1"/>
    <col min="7429" max="7429" width="11.42578125" style="116" customWidth="1"/>
    <col min="7430" max="7431" width="10.140625" style="116" customWidth="1"/>
    <col min="7432" max="7432" width="9.7109375" style="116" customWidth="1"/>
    <col min="7433" max="7680" width="9.140625" style="116"/>
    <col min="7681" max="7681" width="3.7109375" style="116" customWidth="1"/>
    <col min="7682" max="7682" width="20.5703125" style="116" customWidth="1"/>
    <col min="7683" max="7683" width="16.85546875" style="116" customWidth="1"/>
    <col min="7684" max="7684" width="16.28515625" style="116" customWidth="1"/>
    <col min="7685" max="7685" width="11.42578125" style="116" customWidth="1"/>
    <col min="7686" max="7687" width="10.140625" style="116" customWidth="1"/>
    <col min="7688" max="7688" width="9.7109375" style="116" customWidth="1"/>
    <col min="7689" max="7936" width="9.140625" style="116"/>
    <col min="7937" max="7937" width="3.7109375" style="116" customWidth="1"/>
    <col min="7938" max="7938" width="20.5703125" style="116" customWidth="1"/>
    <col min="7939" max="7939" width="16.85546875" style="116" customWidth="1"/>
    <col min="7940" max="7940" width="16.28515625" style="116" customWidth="1"/>
    <col min="7941" max="7941" width="11.42578125" style="116" customWidth="1"/>
    <col min="7942" max="7943" width="10.140625" style="116" customWidth="1"/>
    <col min="7944" max="7944" width="9.7109375" style="116" customWidth="1"/>
    <col min="7945" max="8192" width="9.140625" style="116"/>
    <col min="8193" max="8193" width="3.7109375" style="116" customWidth="1"/>
    <col min="8194" max="8194" width="20.5703125" style="116" customWidth="1"/>
    <col min="8195" max="8195" width="16.85546875" style="116" customWidth="1"/>
    <col min="8196" max="8196" width="16.28515625" style="116" customWidth="1"/>
    <col min="8197" max="8197" width="11.42578125" style="116" customWidth="1"/>
    <col min="8198" max="8199" width="10.140625" style="116" customWidth="1"/>
    <col min="8200" max="8200" width="9.7109375" style="116" customWidth="1"/>
    <col min="8201" max="8448" width="9.140625" style="116"/>
    <col min="8449" max="8449" width="3.7109375" style="116" customWidth="1"/>
    <col min="8450" max="8450" width="20.5703125" style="116" customWidth="1"/>
    <col min="8451" max="8451" width="16.85546875" style="116" customWidth="1"/>
    <col min="8452" max="8452" width="16.28515625" style="116" customWidth="1"/>
    <col min="8453" max="8453" width="11.42578125" style="116" customWidth="1"/>
    <col min="8454" max="8455" width="10.140625" style="116" customWidth="1"/>
    <col min="8456" max="8456" width="9.7109375" style="116" customWidth="1"/>
    <col min="8457" max="8704" width="9.140625" style="116"/>
    <col min="8705" max="8705" width="3.7109375" style="116" customWidth="1"/>
    <col min="8706" max="8706" width="20.5703125" style="116" customWidth="1"/>
    <col min="8707" max="8707" width="16.85546875" style="116" customWidth="1"/>
    <col min="8708" max="8708" width="16.28515625" style="116" customWidth="1"/>
    <col min="8709" max="8709" width="11.42578125" style="116" customWidth="1"/>
    <col min="8710" max="8711" width="10.140625" style="116" customWidth="1"/>
    <col min="8712" max="8712" width="9.7109375" style="116" customWidth="1"/>
    <col min="8713" max="8960" width="9.140625" style="116"/>
    <col min="8961" max="8961" width="3.7109375" style="116" customWidth="1"/>
    <col min="8962" max="8962" width="20.5703125" style="116" customWidth="1"/>
    <col min="8963" max="8963" width="16.85546875" style="116" customWidth="1"/>
    <col min="8964" max="8964" width="16.28515625" style="116" customWidth="1"/>
    <col min="8965" max="8965" width="11.42578125" style="116" customWidth="1"/>
    <col min="8966" max="8967" width="10.140625" style="116" customWidth="1"/>
    <col min="8968" max="8968" width="9.7109375" style="116" customWidth="1"/>
    <col min="8969" max="9216" width="9.140625" style="116"/>
    <col min="9217" max="9217" width="3.7109375" style="116" customWidth="1"/>
    <col min="9218" max="9218" width="20.5703125" style="116" customWidth="1"/>
    <col min="9219" max="9219" width="16.85546875" style="116" customWidth="1"/>
    <col min="9220" max="9220" width="16.28515625" style="116" customWidth="1"/>
    <col min="9221" max="9221" width="11.42578125" style="116" customWidth="1"/>
    <col min="9222" max="9223" width="10.140625" style="116" customWidth="1"/>
    <col min="9224" max="9224" width="9.7109375" style="116" customWidth="1"/>
    <col min="9225" max="9472" width="9.140625" style="116"/>
    <col min="9473" max="9473" width="3.7109375" style="116" customWidth="1"/>
    <col min="9474" max="9474" width="20.5703125" style="116" customWidth="1"/>
    <col min="9475" max="9475" width="16.85546875" style="116" customWidth="1"/>
    <col min="9476" max="9476" width="16.28515625" style="116" customWidth="1"/>
    <col min="9477" max="9477" width="11.42578125" style="116" customWidth="1"/>
    <col min="9478" max="9479" width="10.140625" style="116" customWidth="1"/>
    <col min="9480" max="9480" width="9.7109375" style="116" customWidth="1"/>
    <col min="9481" max="9728" width="9.140625" style="116"/>
    <col min="9729" max="9729" width="3.7109375" style="116" customWidth="1"/>
    <col min="9730" max="9730" width="20.5703125" style="116" customWidth="1"/>
    <col min="9731" max="9731" width="16.85546875" style="116" customWidth="1"/>
    <col min="9732" max="9732" width="16.28515625" style="116" customWidth="1"/>
    <col min="9733" max="9733" width="11.42578125" style="116" customWidth="1"/>
    <col min="9734" max="9735" width="10.140625" style="116" customWidth="1"/>
    <col min="9736" max="9736" width="9.7109375" style="116" customWidth="1"/>
    <col min="9737" max="9984" width="9.140625" style="116"/>
    <col min="9985" max="9985" width="3.7109375" style="116" customWidth="1"/>
    <col min="9986" max="9986" width="20.5703125" style="116" customWidth="1"/>
    <col min="9987" max="9987" width="16.85546875" style="116" customWidth="1"/>
    <col min="9988" max="9988" width="16.28515625" style="116" customWidth="1"/>
    <col min="9989" max="9989" width="11.42578125" style="116" customWidth="1"/>
    <col min="9990" max="9991" width="10.140625" style="116" customWidth="1"/>
    <col min="9992" max="9992" width="9.7109375" style="116" customWidth="1"/>
    <col min="9993" max="10240" width="9.140625" style="116"/>
    <col min="10241" max="10241" width="3.7109375" style="116" customWidth="1"/>
    <col min="10242" max="10242" width="20.5703125" style="116" customWidth="1"/>
    <col min="10243" max="10243" width="16.85546875" style="116" customWidth="1"/>
    <col min="10244" max="10244" width="16.28515625" style="116" customWidth="1"/>
    <col min="10245" max="10245" width="11.42578125" style="116" customWidth="1"/>
    <col min="10246" max="10247" width="10.140625" style="116" customWidth="1"/>
    <col min="10248" max="10248" width="9.7109375" style="116" customWidth="1"/>
    <col min="10249" max="10496" width="9.140625" style="116"/>
    <col min="10497" max="10497" width="3.7109375" style="116" customWidth="1"/>
    <col min="10498" max="10498" width="20.5703125" style="116" customWidth="1"/>
    <col min="10499" max="10499" width="16.85546875" style="116" customWidth="1"/>
    <col min="10500" max="10500" width="16.28515625" style="116" customWidth="1"/>
    <col min="10501" max="10501" width="11.42578125" style="116" customWidth="1"/>
    <col min="10502" max="10503" width="10.140625" style="116" customWidth="1"/>
    <col min="10504" max="10504" width="9.7109375" style="116" customWidth="1"/>
    <col min="10505" max="10752" width="9.140625" style="116"/>
    <col min="10753" max="10753" width="3.7109375" style="116" customWidth="1"/>
    <col min="10754" max="10754" width="20.5703125" style="116" customWidth="1"/>
    <col min="10755" max="10755" width="16.85546875" style="116" customWidth="1"/>
    <col min="10756" max="10756" width="16.28515625" style="116" customWidth="1"/>
    <col min="10757" max="10757" width="11.42578125" style="116" customWidth="1"/>
    <col min="10758" max="10759" width="10.140625" style="116" customWidth="1"/>
    <col min="10760" max="10760" width="9.7109375" style="116" customWidth="1"/>
    <col min="10761" max="11008" width="9.140625" style="116"/>
    <col min="11009" max="11009" width="3.7109375" style="116" customWidth="1"/>
    <col min="11010" max="11010" width="20.5703125" style="116" customWidth="1"/>
    <col min="11011" max="11011" width="16.85546875" style="116" customWidth="1"/>
    <col min="11012" max="11012" width="16.28515625" style="116" customWidth="1"/>
    <col min="11013" max="11013" width="11.42578125" style="116" customWidth="1"/>
    <col min="11014" max="11015" width="10.140625" style="116" customWidth="1"/>
    <col min="11016" max="11016" width="9.7109375" style="116" customWidth="1"/>
    <col min="11017" max="11264" width="9.140625" style="116"/>
    <col min="11265" max="11265" width="3.7109375" style="116" customWidth="1"/>
    <col min="11266" max="11266" width="20.5703125" style="116" customWidth="1"/>
    <col min="11267" max="11267" width="16.85546875" style="116" customWidth="1"/>
    <col min="11268" max="11268" width="16.28515625" style="116" customWidth="1"/>
    <col min="11269" max="11269" width="11.42578125" style="116" customWidth="1"/>
    <col min="11270" max="11271" width="10.140625" style="116" customWidth="1"/>
    <col min="11272" max="11272" width="9.7109375" style="116" customWidth="1"/>
    <col min="11273" max="11520" width="9.140625" style="116"/>
    <col min="11521" max="11521" width="3.7109375" style="116" customWidth="1"/>
    <col min="11522" max="11522" width="20.5703125" style="116" customWidth="1"/>
    <col min="11523" max="11523" width="16.85546875" style="116" customWidth="1"/>
    <col min="11524" max="11524" width="16.28515625" style="116" customWidth="1"/>
    <col min="11525" max="11525" width="11.42578125" style="116" customWidth="1"/>
    <col min="11526" max="11527" width="10.140625" style="116" customWidth="1"/>
    <col min="11528" max="11528" width="9.7109375" style="116" customWidth="1"/>
    <col min="11529" max="11776" width="9.140625" style="116"/>
    <col min="11777" max="11777" width="3.7109375" style="116" customWidth="1"/>
    <col min="11778" max="11778" width="20.5703125" style="116" customWidth="1"/>
    <col min="11779" max="11779" width="16.85546875" style="116" customWidth="1"/>
    <col min="11780" max="11780" width="16.28515625" style="116" customWidth="1"/>
    <col min="11781" max="11781" width="11.42578125" style="116" customWidth="1"/>
    <col min="11782" max="11783" width="10.140625" style="116" customWidth="1"/>
    <col min="11784" max="11784" width="9.7109375" style="116" customWidth="1"/>
    <col min="11785" max="12032" width="9.140625" style="116"/>
    <col min="12033" max="12033" width="3.7109375" style="116" customWidth="1"/>
    <col min="12034" max="12034" width="20.5703125" style="116" customWidth="1"/>
    <col min="12035" max="12035" width="16.85546875" style="116" customWidth="1"/>
    <col min="12036" max="12036" width="16.28515625" style="116" customWidth="1"/>
    <col min="12037" max="12037" width="11.42578125" style="116" customWidth="1"/>
    <col min="12038" max="12039" width="10.140625" style="116" customWidth="1"/>
    <col min="12040" max="12040" width="9.7109375" style="116" customWidth="1"/>
    <col min="12041" max="12288" width="9.140625" style="116"/>
    <col min="12289" max="12289" width="3.7109375" style="116" customWidth="1"/>
    <col min="12290" max="12290" width="20.5703125" style="116" customWidth="1"/>
    <col min="12291" max="12291" width="16.85546875" style="116" customWidth="1"/>
    <col min="12292" max="12292" width="16.28515625" style="116" customWidth="1"/>
    <col min="12293" max="12293" width="11.42578125" style="116" customWidth="1"/>
    <col min="12294" max="12295" width="10.140625" style="116" customWidth="1"/>
    <col min="12296" max="12296" width="9.7109375" style="116" customWidth="1"/>
    <col min="12297" max="12544" width="9.140625" style="116"/>
    <col min="12545" max="12545" width="3.7109375" style="116" customWidth="1"/>
    <col min="12546" max="12546" width="20.5703125" style="116" customWidth="1"/>
    <col min="12547" max="12547" width="16.85546875" style="116" customWidth="1"/>
    <col min="12548" max="12548" width="16.28515625" style="116" customWidth="1"/>
    <col min="12549" max="12549" width="11.42578125" style="116" customWidth="1"/>
    <col min="12550" max="12551" width="10.140625" style="116" customWidth="1"/>
    <col min="12552" max="12552" width="9.7109375" style="116" customWidth="1"/>
    <col min="12553" max="12800" width="9.140625" style="116"/>
    <col min="12801" max="12801" width="3.7109375" style="116" customWidth="1"/>
    <col min="12802" max="12802" width="20.5703125" style="116" customWidth="1"/>
    <col min="12803" max="12803" width="16.85546875" style="116" customWidth="1"/>
    <col min="12804" max="12804" width="16.28515625" style="116" customWidth="1"/>
    <col min="12805" max="12805" width="11.42578125" style="116" customWidth="1"/>
    <col min="12806" max="12807" width="10.140625" style="116" customWidth="1"/>
    <col min="12808" max="12808" width="9.7109375" style="116" customWidth="1"/>
    <col min="12809" max="13056" width="9.140625" style="116"/>
    <col min="13057" max="13057" width="3.7109375" style="116" customWidth="1"/>
    <col min="13058" max="13058" width="20.5703125" style="116" customWidth="1"/>
    <col min="13059" max="13059" width="16.85546875" style="116" customWidth="1"/>
    <col min="13060" max="13060" width="16.28515625" style="116" customWidth="1"/>
    <col min="13061" max="13061" width="11.42578125" style="116" customWidth="1"/>
    <col min="13062" max="13063" width="10.140625" style="116" customWidth="1"/>
    <col min="13064" max="13064" width="9.7109375" style="116" customWidth="1"/>
    <col min="13065" max="13312" width="9.140625" style="116"/>
    <col min="13313" max="13313" width="3.7109375" style="116" customWidth="1"/>
    <col min="13314" max="13314" width="20.5703125" style="116" customWidth="1"/>
    <col min="13315" max="13315" width="16.85546875" style="116" customWidth="1"/>
    <col min="13316" max="13316" width="16.28515625" style="116" customWidth="1"/>
    <col min="13317" max="13317" width="11.42578125" style="116" customWidth="1"/>
    <col min="13318" max="13319" width="10.140625" style="116" customWidth="1"/>
    <col min="13320" max="13320" width="9.7109375" style="116" customWidth="1"/>
    <col min="13321" max="13568" width="9.140625" style="116"/>
    <col min="13569" max="13569" width="3.7109375" style="116" customWidth="1"/>
    <col min="13570" max="13570" width="20.5703125" style="116" customWidth="1"/>
    <col min="13571" max="13571" width="16.85546875" style="116" customWidth="1"/>
    <col min="13572" max="13572" width="16.28515625" style="116" customWidth="1"/>
    <col min="13573" max="13573" width="11.42578125" style="116" customWidth="1"/>
    <col min="13574" max="13575" width="10.140625" style="116" customWidth="1"/>
    <col min="13576" max="13576" width="9.7109375" style="116" customWidth="1"/>
    <col min="13577" max="13824" width="9.140625" style="116"/>
    <col min="13825" max="13825" width="3.7109375" style="116" customWidth="1"/>
    <col min="13826" max="13826" width="20.5703125" style="116" customWidth="1"/>
    <col min="13827" max="13827" width="16.85546875" style="116" customWidth="1"/>
    <col min="13828" max="13828" width="16.28515625" style="116" customWidth="1"/>
    <col min="13829" max="13829" width="11.42578125" style="116" customWidth="1"/>
    <col min="13830" max="13831" width="10.140625" style="116" customWidth="1"/>
    <col min="13832" max="13832" width="9.7109375" style="116" customWidth="1"/>
    <col min="13833" max="14080" width="9.140625" style="116"/>
    <col min="14081" max="14081" width="3.7109375" style="116" customWidth="1"/>
    <col min="14082" max="14082" width="20.5703125" style="116" customWidth="1"/>
    <col min="14083" max="14083" width="16.85546875" style="116" customWidth="1"/>
    <col min="14084" max="14084" width="16.28515625" style="116" customWidth="1"/>
    <col min="14085" max="14085" width="11.42578125" style="116" customWidth="1"/>
    <col min="14086" max="14087" width="10.140625" style="116" customWidth="1"/>
    <col min="14088" max="14088" width="9.7109375" style="116" customWidth="1"/>
    <col min="14089" max="14336" width="9.140625" style="116"/>
    <col min="14337" max="14337" width="3.7109375" style="116" customWidth="1"/>
    <col min="14338" max="14338" width="20.5703125" style="116" customWidth="1"/>
    <col min="14339" max="14339" width="16.85546875" style="116" customWidth="1"/>
    <col min="14340" max="14340" width="16.28515625" style="116" customWidth="1"/>
    <col min="14341" max="14341" width="11.42578125" style="116" customWidth="1"/>
    <col min="14342" max="14343" width="10.140625" style="116" customWidth="1"/>
    <col min="14344" max="14344" width="9.7109375" style="116" customWidth="1"/>
    <col min="14345" max="14592" width="9.140625" style="116"/>
    <col min="14593" max="14593" width="3.7109375" style="116" customWidth="1"/>
    <col min="14594" max="14594" width="20.5703125" style="116" customWidth="1"/>
    <col min="14595" max="14595" width="16.85546875" style="116" customWidth="1"/>
    <col min="14596" max="14596" width="16.28515625" style="116" customWidth="1"/>
    <col min="14597" max="14597" width="11.42578125" style="116" customWidth="1"/>
    <col min="14598" max="14599" width="10.140625" style="116" customWidth="1"/>
    <col min="14600" max="14600" width="9.7109375" style="116" customWidth="1"/>
    <col min="14601" max="14848" width="9.140625" style="116"/>
    <col min="14849" max="14849" width="3.7109375" style="116" customWidth="1"/>
    <col min="14850" max="14850" width="20.5703125" style="116" customWidth="1"/>
    <col min="14851" max="14851" width="16.85546875" style="116" customWidth="1"/>
    <col min="14852" max="14852" width="16.28515625" style="116" customWidth="1"/>
    <col min="14853" max="14853" width="11.42578125" style="116" customWidth="1"/>
    <col min="14854" max="14855" width="10.140625" style="116" customWidth="1"/>
    <col min="14856" max="14856" width="9.7109375" style="116" customWidth="1"/>
    <col min="14857" max="15104" width="9.140625" style="116"/>
    <col min="15105" max="15105" width="3.7109375" style="116" customWidth="1"/>
    <col min="15106" max="15106" width="20.5703125" style="116" customWidth="1"/>
    <col min="15107" max="15107" width="16.85546875" style="116" customWidth="1"/>
    <col min="15108" max="15108" width="16.28515625" style="116" customWidth="1"/>
    <col min="15109" max="15109" width="11.42578125" style="116" customWidth="1"/>
    <col min="15110" max="15111" width="10.140625" style="116" customWidth="1"/>
    <col min="15112" max="15112" width="9.7109375" style="116" customWidth="1"/>
    <col min="15113" max="15360" width="9.140625" style="116"/>
    <col min="15361" max="15361" width="3.7109375" style="116" customWidth="1"/>
    <col min="15362" max="15362" width="20.5703125" style="116" customWidth="1"/>
    <col min="15363" max="15363" width="16.85546875" style="116" customWidth="1"/>
    <col min="15364" max="15364" width="16.28515625" style="116" customWidth="1"/>
    <col min="15365" max="15365" width="11.42578125" style="116" customWidth="1"/>
    <col min="15366" max="15367" width="10.140625" style="116" customWidth="1"/>
    <col min="15368" max="15368" width="9.7109375" style="116" customWidth="1"/>
    <col min="15369" max="15616" width="9.140625" style="116"/>
    <col min="15617" max="15617" width="3.7109375" style="116" customWidth="1"/>
    <col min="15618" max="15618" width="20.5703125" style="116" customWidth="1"/>
    <col min="15619" max="15619" width="16.85546875" style="116" customWidth="1"/>
    <col min="15620" max="15620" width="16.28515625" style="116" customWidth="1"/>
    <col min="15621" max="15621" width="11.42578125" style="116" customWidth="1"/>
    <col min="15622" max="15623" width="10.140625" style="116" customWidth="1"/>
    <col min="15624" max="15624" width="9.7109375" style="116" customWidth="1"/>
    <col min="15625" max="15872" width="9.140625" style="116"/>
    <col min="15873" max="15873" width="3.7109375" style="116" customWidth="1"/>
    <col min="15874" max="15874" width="20.5703125" style="116" customWidth="1"/>
    <col min="15875" max="15875" width="16.85546875" style="116" customWidth="1"/>
    <col min="15876" max="15876" width="16.28515625" style="116" customWidth="1"/>
    <col min="15877" max="15877" width="11.42578125" style="116" customWidth="1"/>
    <col min="15878" max="15879" width="10.140625" style="116" customWidth="1"/>
    <col min="15880" max="15880" width="9.7109375" style="116" customWidth="1"/>
    <col min="15881" max="16128" width="9.140625" style="116"/>
    <col min="16129" max="16129" width="3.7109375" style="116" customWidth="1"/>
    <col min="16130" max="16130" width="20.5703125" style="116" customWidth="1"/>
    <col min="16131" max="16131" width="16.85546875" style="116" customWidth="1"/>
    <col min="16132" max="16132" width="16.28515625" style="116" customWidth="1"/>
    <col min="16133" max="16133" width="11.42578125" style="116" customWidth="1"/>
    <col min="16134" max="16135" width="10.140625" style="116" customWidth="1"/>
    <col min="16136" max="16136" width="9.7109375" style="116" customWidth="1"/>
    <col min="16137" max="16384" width="9.140625" style="116"/>
  </cols>
  <sheetData>
    <row r="1" spans="1:9" ht="15.75">
      <c r="A1" s="834" t="s">
        <v>1897</v>
      </c>
      <c r="B1" s="834"/>
      <c r="C1" s="834"/>
      <c r="D1" s="834"/>
      <c r="E1" s="834"/>
      <c r="F1" s="834"/>
      <c r="G1" s="834"/>
      <c r="H1" s="834"/>
      <c r="I1" s="843"/>
    </row>
    <row r="2" spans="1:9" ht="42.75" customHeight="1">
      <c r="A2" s="844" t="s">
        <v>2013</v>
      </c>
      <c r="B2" s="844"/>
      <c r="C2" s="844"/>
      <c r="D2" s="844"/>
      <c r="E2" s="844"/>
      <c r="F2" s="844"/>
      <c r="G2" s="844"/>
      <c r="H2" s="844"/>
      <c r="I2" s="844"/>
    </row>
    <row r="3" spans="1:9" ht="39" customHeight="1" thickBot="1">
      <c r="A3" s="845" t="s">
        <v>1970</v>
      </c>
      <c r="B3" s="845"/>
      <c r="C3" s="845"/>
      <c r="D3" s="845"/>
      <c r="E3" s="845"/>
      <c r="F3" s="845"/>
      <c r="G3" s="845"/>
      <c r="H3" s="845"/>
      <c r="I3" s="845"/>
    </row>
    <row r="4" spans="1:9" ht="17.25" customHeight="1" thickTop="1">
      <c r="A4" s="846" t="s">
        <v>56</v>
      </c>
      <c r="B4" s="848" t="s">
        <v>88</v>
      </c>
      <c r="C4" s="850" t="s">
        <v>978</v>
      </c>
      <c r="D4" s="850"/>
      <c r="E4" s="850"/>
      <c r="F4" s="850"/>
      <c r="G4" s="850"/>
      <c r="H4" s="850"/>
      <c r="I4" s="851" t="s">
        <v>292</v>
      </c>
    </row>
    <row r="5" spans="1:9" ht="19.5" customHeight="1">
      <c r="A5" s="847"/>
      <c r="B5" s="849"/>
      <c r="C5" s="853" t="s">
        <v>923</v>
      </c>
      <c r="D5" s="853" t="s">
        <v>924</v>
      </c>
      <c r="E5" s="853" t="s">
        <v>925</v>
      </c>
      <c r="F5" s="853" t="s">
        <v>979</v>
      </c>
      <c r="G5" s="853" t="s">
        <v>927</v>
      </c>
      <c r="H5" s="853" t="s">
        <v>928</v>
      </c>
      <c r="I5" s="852"/>
    </row>
    <row r="6" spans="1:9" ht="24.75" customHeight="1">
      <c r="A6" s="847"/>
      <c r="B6" s="849"/>
      <c r="C6" s="854"/>
      <c r="D6" s="854"/>
      <c r="E6" s="855"/>
      <c r="F6" s="854"/>
      <c r="G6" s="853"/>
      <c r="H6" s="853"/>
      <c r="I6" s="852"/>
    </row>
    <row r="7" spans="1:9" ht="21.75" customHeight="1">
      <c r="A7" s="847"/>
      <c r="B7" s="849"/>
      <c r="C7" s="854"/>
      <c r="D7" s="854"/>
      <c r="E7" s="855"/>
      <c r="F7" s="854"/>
      <c r="G7" s="853"/>
      <c r="H7" s="853"/>
      <c r="I7" s="852"/>
    </row>
    <row r="8" spans="1:9" ht="10.5" customHeight="1">
      <c r="A8" s="847"/>
      <c r="B8" s="849"/>
      <c r="C8" s="854"/>
      <c r="D8" s="854"/>
      <c r="E8" s="855"/>
      <c r="F8" s="854"/>
      <c r="G8" s="853"/>
      <c r="H8" s="853"/>
      <c r="I8" s="852"/>
    </row>
    <row r="9" spans="1:9" ht="15.75">
      <c r="A9" s="856" t="s">
        <v>837</v>
      </c>
      <c r="B9" s="857"/>
      <c r="C9" s="131">
        <v>7863</v>
      </c>
      <c r="D9" s="131">
        <v>627</v>
      </c>
      <c r="E9" s="131">
        <v>220947</v>
      </c>
      <c r="F9" s="131">
        <v>3549</v>
      </c>
      <c r="G9" s="131">
        <v>253</v>
      </c>
      <c r="H9" s="131">
        <v>299</v>
      </c>
      <c r="I9" s="132">
        <v>233538</v>
      </c>
    </row>
    <row r="10" spans="1:9">
      <c r="A10" s="840" t="s">
        <v>90</v>
      </c>
      <c r="B10" s="841"/>
      <c r="C10" s="109">
        <v>312</v>
      </c>
      <c r="D10" s="109">
        <v>44</v>
      </c>
      <c r="E10" s="109">
        <v>51197</v>
      </c>
      <c r="F10" s="109">
        <v>168</v>
      </c>
      <c r="G10" s="109">
        <v>10</v>
      </c>
      <c r="H10" s="109">
        <v>14</v>
      </c>
      <c r="I10" s="110">
        <v>51745</v>
      </c>
    </row>
    <row r="11" spans="1:9">
      <c r="A11" s="117">
        <v>1</v>
      </c>
      <c r="B11" s="98" t="s">
        <v>883</v>
      </c>
      <c r="C11" s="42">
        <v>14</v>
      </c>
      <c r="D11" s="42">
        <v>2</v>
      </c>
      <c r="E11" s="42">
        <v>608</v>
      </c>
      <c r="F11" s="42">
        <v>18</v>
      </c>
      <c r="G11" s="42">
        <v>1</v>
      </c>
      <c r="H11" s="42">
        <v>0</v>
      </c>
      <c r="I11" s="111">
        <v>643</v>
      </c>
    </row>
    <row r="12" spans="1:9">
      <c r="A12" s="117">
        <v>2</v>
      </c>
      <c r="B12" s="98" t="s">
        <v>884</v>
      </c>
      <c r="C12" s="42">
        <v>248</v>
      </c>
      <c r="D12" s="42">
        <v>2</v>
      </c>
      <c r="E12" s="42">
        <v>3031</v>
      </c>
      <c r="F12" s="42">
        <v>101</v>
      </c>
      <c r="G12" s="42">
        <v>1</v>
      </c>
      <c r="H12" s="42">
        <v>4</v>
      </c>
      <c r="I12" s="111">
        <v>3387</v>
      </c>
    </row>
    <row r="13" spans="1:9">
      <c r="A13" s="117">
        <v>3</v>
      </c>
      <c r="B13" s="98" t="s">
        <v>885</v>
      </c>
      <c r="C13" s="42">
        <v>49</v>
      </c>
      <c r="D13" s="42">
        <v>40</v>
      </c>
      <c r="E13" s="42">
        <v>47499</v>
      </c>
      <c r="F13" s="42">
        <v>49</v>
      </c>
      <c r="G13" s="42">
        <v>8</v>
      </c>
      <c r="H13" s="42">
        <v>10</v>
      </c>
      <c r="I13" s="111">
        <v>47655</v>
      </c>
    </row>
    <row r="14" spans="1:9">
      <c r="A14" s="118">
        <v>4</v>
      </c>
      <c r="B14" s="119" t="s">
        <v>886</v>
      </c>
      <c r="C14" s="42">
        <v>1</v>
      </c>
      <c r="D14" s="42">
        <v>0</v>
      </c>
      <c r="E14" s="42">
        <v>59</v>
      </c>
      <c r="F14" s="42">
        <v>0</v>
      </c>
      <c r="G14" s="42">
        <v>0</v>
      </c>
      <c r="H14" s="42">
        <v>0</v>
      </c>
      <c r="I14" s="111">
        <v>60</v>
      </c>
    </row>
    <row r="15" spans="1:9">
      <c r="A15" s="840" t="s">
        <v>2</v>
      </c>
      <c r="B15" s="841"/>
      <c r="C15" s="109">
        <v>481</v>
      </c>
      <c r="D15" s="109">
        <v>6</v>
      </c>
      <c r="E15" s="109">
        <v>913</v>
      </c>
      <c r="F15" s="109">
        <v>13</v>
      </c>
      <c r="G15" s="109">
        <v>1</v>
      </c>
      <c r="H15" s="109">
        <v>5</v>
      </c>
      <c r="I15" s="110">
        <v>1419</v>
      </c>
    </row>
    <row r="16" spans="1:9">
      <c r="A16" s="117">
        <v>1</v>
      </c>
      <c r="B16" s="98" t="s">
        <v>887</v>
      </c>
      <c r="C16" s="42">
        <v>4</v>
      </c>
      <c r="D16" s="42">
        <v>1</v>
      </c>
      <c r="E16" s="42">
        <v>53</v>
      </c>
      <c r="F16" s="42">
        <v>0</v>
      </c>
      <c r="G16" s="42">
        <v>0</v>
      </c>
      <c r="H16" s="42">
        <v>0</v>
      </c>
      <c r="I16" s="111">
        <v>58</v>
      </c>
    </row>
    <row r="17" spans="1:9" s="123" customFormat="1" ht="30">
      <c r="A17" s="217">
        <v>2</v>
      </c>
      <c r="B17" s="133" t="s">
        <v>980</v>
      </c>
      <c r="C17" s="114">
        <v>180</v>
      </c>
      <c r="D17" s="114">
        <v>2</v>
      </c>
      <c r="E17" s="114">
        <v>493</v>
      </c>
      <c r="F17" s="114">
        <v>10</v>
      </c>
      <c r="G17" s="114">
        <v>1</v>
      </c>
      <c r="H17" s="114">
        <v>1</v>
      </c>
      <c r="I17" s="115">
        <v>687</v>
      </c>
    </row>
    <row r="18" spans="1:9">
      <c r="A18" s="117">
        <v>3</v>
      </c>
      <c r="B18" s="98" t="s">
        <v>888</v>
      </c>
      <c r="C18" s="42">
        <v>245</v>
      </c>
      <c r="D18" s="42">
        <v>3</v>
      </c>
      <c r="E18" s="42">
        <v>343</v>
      </c>
      <c r="F18" s="42">
        <v>3</v>
      </c>
      <c r="G18" s="42">
        <v>0</v>
      </c>
      <c r="H18" s="42">
        <v>2</v>
      </c>
      <c r="I18" s="111">
        <v>596</v>
      </c>
    </row>
    <row r="19" spans="1:9">
      <c r="A19" s="117">
        <v>4</v>
      </c>
      <c r="B19" s="98" t="s">
        <v>889</v>
      </c>
      <c r="C19" s="42">
        <v>52</v>
      </c>
      <c r="D19" s="42">
        <v>0</v>
      </c>
      <c r="E19" s="42">
        <v>24</v>
      </c>
      <c r="F19" s="42">
        <v>0</v>
      </c>
      <c r="G19" s="42">
        <v>0</v>
      </c>
      <c r="H19" s="42">
        <v>2</v>
      </c>
      <c r="I19" s="111">
        <v>78</v>
      </c>
    </row>
    <row r="20" spans="1:9">
      <c r="A20" s="840" t="s">
        <v>92</v>
      </c>
      <c r="B20" s="842"/>
      <c r="C20" s="109">
        <v>177</v>
      </c>
      <c r="D20" s="109">
        <v>9</v>
      </c>
      <c r="E20" s="109">
        <v>14636</v>
      </c>
      <c r="F20" s="109">
        <v>590</v>
      </c>
      <c r="G20" s="109">
        <v>5</v>
      </c>
      <c r="H20" s="109">
        <v>10</v>
      </c>
      <c r="I20" s="110">
        <v>15427</v>
      </c>
    </row>
    <row r="21" spans="1:9">
      <c r="A21" s="118">
        <v>1</v>
      </c>
      <c r="B21" s="119" t="s">
        <v>890</v>
      </c>
      <c r="C21" s="42">
        <v>8</v>
      </c>
      <c r="D21" s="42">
        <v>2</v>
      </c>
      <c r="E21" s="42">
        <v>3321</v>
      </c>
      <c r="F21" s="42">
        <v>5</v>
      </c>
      <c r="G21" s="42">
        <v>0</v>
      </c>
      <c r="H21" s="42">
        <v>0</v>
      </c>
      <c r="I21" s="111">
        <v>3336</v>
      </c>
    </row>
    <row r="22" spans="1:9" s="123" customFormat="1">
      <c r="A22" s="121">
        <v>2</v>
      </c>
      <c r="B22" s="122" t="s">
        <v>981</v>
      </c>
      <c r="C22" s="114">
        <v>89</v>
      </c>
      <c r="D22" s="114">
        <v>6</v>
      </c>
      <c r="E22" s="114">
        <v>3822</v>
      </c>
      <c r="F22" s="114">
        <v>583</v>
      </c>
      <c r="G22" s="114">
        <v>5</v>
      </c>
      <c r="H22" s="114">
        <v>5</v>
      </c>
      <c r="I22" s="115">
        <v>4510</v>
      </c>
    </row>
    <row r="23" spans="1:9">
      <c r="A23" s="117">
        <v>3</v>
      </c>
      <c r="B23" s="120" t="s">
        <v>891</v>
      </c>
      <c r="C23" s="42">
        <v>21</v>
      </c>
      <c r="D23" s="42">
        <v>1</v>
      </c>
      <c r="E23" s="42">
        <v>7197</v>
      </c>
      <c r="F23" s="42">
        <v>2</v>
      </c>
      <c r="G23" s="42">
        <v>0</v>
      </c>
      <c r="H23" s="42">
        <v>1</v>
      </c>
      <c r="I23" s="111">
        <v>7222</v>
      </c>
    </row>
    <row r="24" spans="1:9">
      <c r="A24" s="118">
        <v>4</v>
      </c>
      <c r="B24" s="119" t="s">
        <v>892</v>
      </c>
      <c r="C24" s="42">
        <v>59</v>
      </c>
      <c r="D24" s="42">
        <v>0</v>
      </c>
      <c r="E24" s="42">
        <v>296</v>
      </c>
      <c r="F24" s="42">
        <v>0</v>
      </c>
      <c r="G24" s="42">
        <v>0</v>
      </c>
      <c r="H24" s="42">
        <v>4</v>
      </c>
      <c r="I24" s="111">
        <v>359</v>
      </c>
    </row>
    <row r="25" spans="1:9">
      <c r="A25" s="840" t="s">
        <v>93</v>
      </c>
      <c r="B25" s="842"/>
      <c r="C25" s="109">
        <v>245</v>
      </c>
      <c r="D25" s="109">
        <v>19</v>
      </c>
      <c r="E25" s="109">
        <v>18222</v>
      </c>
      <c r="F25" s="109">
        <v>189</v>
      </c>
      <c r="G25" s="109">
        <v>13</v>
      </c>
      <c r="H25" s="109">
        <v>4</v>
      </c>
      <c r="I25" s="110">
        <v>18692</v>
      </c>
    </row>
    <row r="26" spans="1:9">
      <c r="A26" s="117">
        <v>1</v>
      </c>
      <c r="B26" s="98" t="s">
        <v>893</v>
      </c>
      <c r="C26" s="42">
        <v>9</v>
      </c>
      <c r="D26" s="42">
        <v>2</v>
      </c>
      <c r="E26" s="42">
        <v>6380</v>
      </c>
      <c r="F26" s="42">
        <v>37</v>
      </c>
      <c r="G26" s="42">
        <v>1</v>
      </c>
      <c r="H26" s="42">
        <v>0</v>
      </c>
      <c r="I26" s="111">
        <v>6429</v>
      </c>
    </row>
    <row r="27" spans="1:9">
      <c r="A27" s="118">
        <v>2</v>
      </c>
      <c r="B27" s="119" t="s">
        <v>894</v>
      </c>
      <c r="C27" s="42">
        <v>32</v>
      </c>
      <c r="D27" s="42">
        <v>2</v>
      </c>
      <c r="E27" s="42">
        <v>3972</v>
      </c>
      <c r="F27" s="42">
        <v>6</v>
      </c>
      <c r="G27" s="42">
        <v>0</v>
      </c>
      <c r="H27" s="42">
        <v>4</v>
      </c>
      <c r="I27" s="111">
        <v>4016</v>
      </c>
    </row>
    <row r="28" spans="1:9">
      <c r="A28" s="118">
        <v>3</v>
      </c>
      <c r="B28" s="119" t="s">
        <v>895</v>
      </c>
      <c r="C28" s="42">
        <v>2</v>
      </c>
      <c r="D28" s="42">
        <v>0</v>
      </c>
      <c r="E28" s="42">
        <v>875</v>
      </c>
      <c r="F28" s="42">
        <v>0</v>
      </c>
      <c r="G28" s="42">
        <v>0</v>
      </c>
      <c r="H28" s="42">
        <v>0</v>
      </c>
      <c r="I28" s="111">
        <v>877</v>
      </c>
    </row>
    <row r="29" spans="1:9">
      <c r="A29" s="117">
        <v>4</v>
      </c>
      <c r="B29" s="98" t="s">
        <v>896</v>
      </c>
      <c r="C29" s="42">
        <v>16</v>
      </c>
      <c r="D29" s="42">
        <v>2</v>
      </c>
      <c r="E29" s="42">
        <v>1007</v>
      </c>
      <c r="F29" s="42">
        <v>3</v>
      </c>
      <c r="G29" s="42">
        <v>0</v>
      </c>
      <c r="H29" s="42">
        <v>0</v>
      </c>
      <c r="I29" s="111">
        <v>1028</v>
      </c>
    </row>
    <row r="30" spans="1:9" s="123" customFormat="1" ht="30">
      <c r="A30" s="121">
        <v>5</v>
      </c>
      <c r="B30" s="122" t="s">
        <v>982</v>
      </c>
      <c r="C30" s="114">
        <v>161</v>
      </c>
      <c r="D30" s="114">
        <v>11</v>
      </c>
      <c r="E30" s="114">
        <v>3350</v>
      </c>
      <c r="F30" s="114">
        <v>137</v>
      </c>
      <c r="G30" s="114">
        <v>10</v>
      </c>
      <c r="H30" s="114">
        <v>0</v>
      </c>
      <c r="I30" s="115">
        <v>3669</v>
      </c>
    </row>
    <row r="31" spans="1:9">
      <c r="A31" s="118">
        <v>6</v>
      </c>
      <c r="B31" s="119" t="s">
        <v>897</v>
      </c>
      <c r="C31" s="42">
        <v>21</v>
      </c>
      <c r="D31" s="42">
        <v>0</v>
      </c>
      <c r="E31" s="42">
        <v>254</v>
      </c>
      <c r="F31" s="42">
        <v>0</v>
      </c>
      <c r="G31" s="42">
        <v>2</v>
      </c>
      <c r="H31" s="42">
        <v>0</v>
      </c>
      <c r="I31" s="111">
        <v>277</v>
      </c>
    </row>
    <row r="32" spans="1:9">
      <c r="A32" s="117">
        <v>7</v>
      </c>
      <c r="B32" s="98" t="s">
        <v>898</v>
      </c>
      <c r="C32" s="42">
        <v>4</v>
      </c>
      <c r="D32" s="42">
        <v>2</v>
      </c>
      <c r="E32" s="42">
        <v>2384</v>
      </c>
      <c r="F32" s="42">
        <v>6</v>
      </c>
      <c r="G32" s="42">
        <v>0</v>
      </c>
      <c r="H32" s="42">
        <v>0</v>
      </c>
      <c r="I32" s="111">
        <v>2396</v>
      </c>
    </row>
    <row r="33" spans="1:9">
      <c r="A33" s="840" t="s">
        <v>5</v>
      </c>
      <c r="B33" s="842"/>
      <c r="C33" s="109">
        <v>684</v>
      </c>
      <c r="D33" s="109">
        <v>11</v>
      </c>
      <c r="E33" s="109">
        <v>4458</v>
      </c>
      <c r="F33" s="109">
        <v>10</v>
      </c>
      <c r="G33" s="109">
        <v>14</v>
      </c>
      <c r="H33" s="109">
        <v>7</v>
      </c>
      <c r="I33" s="110">
        <v>5184</v>
      </c>
    </row>
    <row r="34" spans="1:9">
      <c r="A34" s="117">
        <v>1</v>
      </c>
      <c r="B34" s="98" t="s">
        <v>899</v>
      </c>
      <c r="C34" s="42">
        <v>94</v>
      </c>
      <c r="D34" s="42">
        <v>1</v>
      </c>
      <c r="E34" s="42">
        <v>591</v>
      </c>
      <c r="F34" s="42">
        <v>0</v>
      </c>
      <c r="G34" s="42">
        <v>3</v>
      </c>
      <c r="H34" s="42">
        <v>1</v>
      </c>
      <c r="I34" s="111">
        <v>690</v>
      </c>
    </row>
    <row r="35" spans="1:9" s="123" customFormat="1" ht="30">
      <c r="A35" s="121">
        <v>2</v>
      </c>
      <c r="B35" s="122" t="s">
        <v>983</v>
      </c>
      <c r="C35" s="114">
        <v>544</v>
      </c>
      <c r="D35" s="114">
        <v>9</v>
      </c>
      <c r="E35" s="114">
        <v>3584</v>
      </c>
      <c r="F35" s="114">
        <v>9</v>
      </c>
      <c r="G35" s="114">
        <v>11</v>
      </c>
      <c r="H35" s="114">
        <v>6</v>
      </c>
      <c r="I35" s="115">
        <v>4163</v>
      </c>
    </row>
    <row r="36" spans="1:9">
      <c r="A36" s="117">
        <v>3</v>
      </c>
      <c r="B36" s="98" t="s">
        <v>900</v>
      </c>
      <c r="C36" s="42">
        <v>46</v>
      </c>
      <c r="D36" s="42">
        <v>1</v>
      </c>
      <c r="E36" s="42">
        <v>283</v>
      </c>
      <c r="F36" s="42">
        <v>1</v>
      </c>
      <c r="G36" s="42">
        <v>0</v>
      </c>
      <c r="H36" s="42">
        <v>0</v>
      </c>
      <c r="I36" s="111">
        <v>331</v>
      </c>
    </row>
    <row r="37" spans="1:9">
      <c r="A37" s="840" t="s">
        <v>52</v>
      </c>
      <c r="B37" s="842"/>
      <c r="C37" s="109">
        <v>5964</v>
      </c>
      <c r="D37" s="109">
        <v>538</v>
      </c>
      <c r="E37" s="109">
        <v>131521</v>
      </c>
      <c r="F37" s="109">
        <v>2579</v>
      </c>
      <c r="G37" s="109">
        <v>210</v>
      </c>
      <c r="H37" s="109">
        <v>259</v>
      </c>
      <c r="I37" s="110">
        <v>141071</v>
      </c>
    </row>
    <row r="38" spans="1:9">
      <c r="A38" s="117">
        <v>1</v>
      </c>
      <c r="B38" s="98" t="s">
        <v>901</v>
      </c>
      <c r="C38" s="42">
        <v>35</v>
      </c>
      <c r="D38" s="42">
        <v>0</v>
      </c>
      <c r="E38" s="42">
        <v>1035</v>
      </c>
      <c r="F38" s="42">
        <v>1</v>
      </c>
      <c r="G38" s="42">
        <v>0</v>
      </c>
      <c r="H38" s="42">
        <v>0</v>
      </c>
      <c r="I38" s="111">
        <v>1071</v>
      </c>
    </row>
    <row r="39" spans="1:9">
      <c r="A39" s="117">
        <v>2</v>
      </c>
      <c r="B39" s="98" t="s">
        <v>902</v>
      </c>
      <c r="C39" s="42">
        <v>85</v>
      </c>
      <c r="D39" s="42">
        <v>1</v>
      </c>
      <c r="E39" s="42">
        <v>733</v>
      </c>
      <c r="F39" s="42">
        <v>2</v>
      </c>
      <c r="G39" s="42">
        <v>0</v>
      </c>
      <c r="H39" s="42">
        <v>0</v>
      </c>
      <c r="I39" s="111">
        <v>821</v>
      </c>
    </row>
    <row r="40" spans="1:9">
      <c r="A40" s="117">
        <v>3</v>
      </c>
      <c r="B40" s="98" t="s">
        <v>903</v>
      </c>
      <c r="C40" s="42">
        <v>136</v>
      </c>
      <c r="D40" s="42">
        <v>107</v>
      </c>
      <c r="E40" s="42">
        <v>38821</v>
      </c>
      <c r="F40" s="42">
        <v>158</v>
      </c>
      <c r="G40" s="42">
        <v>30</v>
      </c>
      <c r="H40" s="42">
        <v>128</v>
      </c>
      <c r="I40" s="111">
        <v>39380</v>
      </c>
    </row>
    <row r="41" spans="1:9">
      <c r="A41" s="118">
        <v>4</v>
      </c>
      <c r="B41" s="119" t="s">
        <v>904</v>
      </c>
      <c r="C41" s="42">
        <v>61</v>
      </c>
      <c r="D41" s="42">
        <v>4</v>
      </c>
      <c r="E41" s="42">
        <v>669</v>
      </c>
      <c r="F41" s="42">
        <v>0</v>
      </c>
      <c r="G41" s="42">
        <v>0</v>
      </c>
      <c r="H41" s="42">
        <v>2</v>
      </c>
      <c r="I41" s="111">
        <v>736</v>
      </c>
    </row>
    <row r="42" spans="1:9">
      <c r="A42" s="118">
        <v>5</v>
      </c>
      <c r="B42" s="119" t="s">
        <v>905</v>
      </c>
      <c r="C42" s="42">
        <v>66</v>
      </c>
      <c r="D42" s="42">
        <v>10</v>
      </c>
      <c r="E42" s="42">
        <v>1494</v>
      </c>
      <c r="F42" s="42">
        <v>1</v>
      </c>
      <c r="G42" s="42">
        <v>1</v>
      </c>
      <c r="H42" s="42">
        <v>0</v>
      </c>
      <c r="I42" s="111">
        <v>1572</v>
      </c>
    </row>
    <row r="43" spans="1:9">
      <c r="A43" s="117">
        <v>6</v>
      </c>
      <c r="B43" s="98" t="s">
        <v>906</v>
      </c>
      <c r="C43" s="42">
        <v>274</v>
      </c>
      <c r="D43" s="42">
        <v>24</v>
      </c>
      <c r="E43" s="42">
        <v>6062</v>
      </c>
      <c r="F43" s="42">
        <v>17</v>
      </c>
      <c r="G43" s="42">
        <v>2</v>
      </c>
      <c r="H43" s="42">
        <v>6</v>
      </c>
      <c r="I43" s="111">
        <v>6385</v>
      </c>
    </row>
    <row r="44" spans="1:9">
      <c r="A44" s="118">
        <v>7</v>
      </c>
      <c r="B44" s="119" t="s">
        <v>907</v>
      </c>
      <c r="C44" s="42">
        <v>122</v>
      </c>
      <c r="D44" s="42">
        <v>35</v>
      </c>
      <c r="E44" s="42">
        <v>1996</v>
      </c>
      <c r="F44" s="42">
        <v>7</v>
      </c>
      <c r="G44" s="42">
        <v>2</v>
      </c>
      <c r="H44" s="42">
        <v>6</v>
      </c>
      <c r="I44" s="111">
        <v>2168</v>
      </c>
    </row>
    <row r="45" spans="1:9">
      <c r="A45" s="117">
        <v>8</v>
      </c>
      <c r="B45" s="98" t="s">
        <v>908</v>
      </c>
      <c r="C45" s="42">
        <v>1084</v>
      </c>
      <c r="D45" s="42">
        <v>47</v>
      </c>
      <c r="E45" s="42">
        <v>20935</v>
      </c>
      <c r="F45" s="42">
        <v>1759</v>
      </c>
      <c r="G45" s="42">
        <v>22</v>
      </c>
      <c r="H45" s="42">
        <v>9</v>
      </c>
      <c r="I45" s="111">
        <v>23856</v>
      </c>
    </row>
    <row r="46" spans="1:9">
      <c r="A46" s="117">
        <v>9</v>
      </c>
      <c r="B46" s="98" t="s">
        <v>909</v>
      </c>
      <c r="C46" s="42">
        <v>1080</v>
      </c>
      <c r="D46" s="42">
        <v>76</v>
      </c>
      <c r="E46" s="42">
        <v>12513</v>
      </c>
      <c r="F46" s="42">
        <v>110</v>
      </c>
      <c r="G46" s="42">
        <v>33</v>
      </c>
      <c r="H46" s="42">
        <v>20</v>
      </c>
      <c r="I46" s="111">
        <v>13832</v>
      </c>
    </row>
    <row r="47" spans="1:9">
      <c r="A47" s="117">
        <v>10</v>
      </c>
      <c r="B47" s="119" t="s">
        <v>910</v>
      </c>
      <c r="C47" s="42">
        <v>8</v>
      </c>
      <c r="D47" s="42">
        <v>1</v>
      </c>
      <c r="E47" s="42">
        <v>239</v>
      </c>
      <c r="F47" s="42">
        <v>0</v>
      </c>
      <c r="G47" s="42">
        <v>0</v>
      </c>
      <c r="H47" s="42">
        <v>0</v>
      </c>
      <c r="I47" s="111">
        <v>248</v>
      </c>
    </row>
    <row r="48" spans="1:9">
      <c r="A48" s="117">
        <v>11</v>
      </c>
      <c r="B48" s="98" t="s">
        <v>911</v>
      </c>
      <c r="C48" s="42">
        <v>128</v>
      </c>
      <c r="D48" s="42">
        <v>6</v>
      </c>
      <c r="E48" s="42">
        <v>7647</v>
      </c>
      <c r="F48" s="42">
        <v>26</v>
      </c>
      <c r="G48" s="42">
        <v>4</v>
      </c>
      <c r="H48" s="42">
        <v>7</v>
      </c>
      <c r="I48" s="111">
        <v>7818</v>
      </c>
    </row>
    <row r="49" spans="1:9" s="123" customFormat="1">
      <c r="A49" s="121">
        <v>12</v>
      </c>
      <c r="B49" s="124" t="s">
        <v>912</v>
      </c>
      <c r="C49" s="114">
        <v>1942</v>
      </c>
      <c r="D49" s="114">
        <v>192</v>
      </c>
      <c r="E49" s="114">
        <v>28989</v>
      </c>
      <c r="F49" s="114">
        <v>473</v>
      </c>
      <c r="G49" s="114">
        <v>98</v>
      </c>
      <c r="H49" s="114">
        <v>62</v>
      </c>
      <c r="I49" s="115">
        <v>31756</v>
      </c>
    </row>
    <row r="50" spans="1:9">
      <c r="A50" s="117">
        <v>13</v>
      </c>
      <c r="B50" s="119" t="s">
        <v>913</v>
      </c>
      <c r="C50" s="42">
        <v>83</v>
      </c>
      <c r="D50" s="42">
        <v>8</v>
      </c>
      <c r="E50" s="42">
        <v>2733</v>
      </c>
      <c r="F50" s="42">
        <v>2</v>
      </c>
      <c r="G50" s="42">
        <v>7</v>
      </c>
      <c r="H50" s="42">
        <v>5</v>
      </c>
      <c r="I50" s="111">
        <v>2838</v>
      </c>
    </row>
    <row r="51" spans="1:9">
      <c r="A51" s="117">
        <v>14</v>
      </c>
      <c r="B51" s="98" t="s">
        <v>914</v>
      </c>
      <c r="C51" s="42">
        <v>68</v>
      </c>
      <c r="D51" s="42">
        <v>4</v>
      </c>
      <c r="E51" s="42">
        <v>493</v>
      </c>
      <c r="F51" s="42">
        <v>0</v>
      </c>
      <c r="G51" s="42">
        <v>0</v>
      </c>
      <c r="H51" s="42">
        <v>6</v>
      </c>
      <c r="I51" s="111">
        <v>571</v>
      </c>
    </row>
    <row r="52" spans="1:9">
      <c r="A52" s="117">
        <v>15</v>
      </c>
      <c r="B52" s="98" t="s">
        <v>915</v>
      </c>
      <c r="C52" s="42">
        <v>163</v>
      </c>
      <c r="D52" s="42">
        <v>12</v>
      </c>
      <c r="E52" s="42">
        <v>4488</v>
      </c>
      <c r="F52" s="42">
        <v>8</v>
      </c>
      <c r="G52" s="42">
        <v>10</v>
      </c>
      <c r="H52" s="42">
        <v>6</v>
      </c>
      <c r="I52" s="111">
        <v>4687</v>
      </c>
    </row>
    <row r="53" spans="1:9">
      <c r="A53" s="117">
        <v>16</v>
      </c>
      <c r="B53" s="98" t="s">
        <v>916</v>
      </c>
      <c r="C53" s="42">
        <v>320</v>
      </c>
      <c r="D53" s="42">
        <v>7</v>
      </c>
      <c r="E53" s="42">
        <v>965</v>
      </c>
      <c r="F53" s="42">
        <v>2</v>
      </c>
      <c r="G53" s="42">
        <v>1</v>
      </c>
      <c r="H53" s="42">
        <v>1</v>
      </c>
      <c r="I53" s="111">
        <v>1296</v>
      </c>
    </row>
    <row r="54" spans="1:9" ht="15.75" thickBot="1">
      <c r="A54" s="125">
        <v>17</v>
      </c>
      <c r="B54" s="126" t="s">
        <v>917</v>
      </c>
      <c r="C54" s="112">
        <v>309</v>
      </c>
      <c r="D54" s="112">
        <v>4</v>
      </c>
      <c r="E54" s="112">
        <v>1709</v>
      </c>
      <c r="F54" s="112">
        <v>13</v>
      </c>
      <c r="G54" s="112">
        <v>0</v>
      </c>
      <c r="H54" s="112">
        <v>1</v>
      </c>
      <c r="I54" s="113">
        <v>2036</v>
      </c>
    </row>
    <row r="55" spans="1:9" ht="15.75" thickTop="1">
      <c r="A55" s="127"/>
      <c r="B55" s="128"/>
      <c r="C55" s="129"/>
    </row>
    <row r="56" spans="1:9">
      <c r="B56" s="128"/>
      <c r="C56" s="130"/>
      <c r="D56" s="129"/>
      <c r="E56" s="130"/>
      <c r="F56" s="130"/>
      <c r="G56" s="130"/>
      <c r="H56" s="130"/>
    </row>
    <row r="57" spans="1:9">
      <c r="B57" s="128"/>
      <c r="C57" s="130"/>
      <c r="D57" s="130"/>
    </row>
    <row r="58" spans="1:9">
      <c r="D58" s="130"/>
    </row>
  </sheetData>
  <mergeCells count="20">
    <mergeCell ref="A10:B10"/>
    <mergeCell ref="A1:I1"/>
    <mergeCell ref="A2:I2"/>
    <mergeCell ref="A3:I3"/>
    <mergeCell ref="A4:A8"/>
    <mergeCell ref="B4:B8"/>
    <mergeCell ref="C4:H4"/>
    <mergeCell ref="I4:I8"/>
    <mergeCell ref="C5:C8"/>
    <mergeCell ref="D5:D8"/>
    <mergeCell ref="E5:E8"/>
    <mergeCell ref="F5:F8"/>
    <mergeCell ref="G5:G8"/>
    <mergeCell ref="H5:H8"/>
    <mergeCell ref="A9:B9"/>
    <mergeCell ref="A15:B15"/>
    <mergeCell ref="A20:B20"/>
    <mergeCell ref="A25:B25"/>
    <mergeCell ref="A33:B33"/>
    <mergeCell ref="A37:B37"/>
  </mergeCells>
  <printOptions horizontalCentered="1" verticalCentered="1"/>
  <pageMargins left="0.78740157480314965" right="0.39370078740157483" top="0.59055118110236227" bottom="0.59055118110236227" header="0" footer="0"/>
  <pageSetup paperSize="9" scale="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M55"/>
  <sheetViews>
    <sheetView zoomScaleNormal="100" zoomScaleSheetLayoutView="75" workbookViewId="0">
      <selection activeCell="P11" sqref="P11"/>
    </sheetView>
  </sheetViews>
  <sheetFormatPr defaultRowHeight="12.75"/>
  <cols>
    <col min="1" max="1" width="3.5703125" style="20" customWidth="1"/>
    <col min="2" max="2" width="20.85546875" style="20" customWidth="1"/>
    <col min="3" max="3" width="10.28515625" style="20" customWidth="1"/>
    <col min="4" max="4" width="10" style="20" customWidth="1"/>
    <col min="5" max="7" width="10.28515625" style="20" customWidth="1"/>
    <col min="8" max="8" width="13.28515625" style="20" customWidth="1"/>
    <col min="9" max="9" width="12.42578125" style="20" customWidth="1"/>
    <col min="10" max="16384" width="9.140625" style="20"/>
  </cols>
  <sheetData>
    <row r="1" spans="1:13" s="44" customFormat="1" ht="15.75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471"/>
    </row>
    <row r="2" spans="1:13" ht="16.5" thickBot="1">
      <c r="A2" s="597" t="s">
        <v>51</v>
      </c>
      <c r="B2" s="597"/>
      <c r="C2" s="597"/>
      <c r="D2" s="597"/>
      <c r="E2" s="597"/>
      <c r="F2" s="597"/>
      <c r="G2" s="597"/>
      <c r="H2" s="597"/>
      <c r="I2" s="597"/>
      <c r="J2" s="472"/>
    </row>
    <row r="3" spans="1:13" ht="17.25" customHeight="1" thickTop="1">
      <c r="A3" s="564" t="s">
        <v>87</v>
      </c>
      <c r="B3" s="566" t="s">
        <v>88</v>
      </c>
      <c r="C3" s="598" t="s">
        <v>179</v>
      </c>
      <c r="D3" s="598" t="s">
        <v>186</v>
      </c>
      <c r="E3" s="598" t="s">
        <v>245</v>
      </c>
      <c r="F3" s="598" t="s">
        <v>987</v>
      </c>
      <c r="G3" s="598" t="s">
        <v>1910</v>
      </c>
      <c r="H3" s="600" t="s">
        <v>75</v>
      </c>
      <c r="I3" s="601"/>
    </row>
    <row r="4" spans="1:13" ht="66" customHeight="1">
      <c r="A4" s="565"/>
      <c r="B4" s="567"/>
      <c r="C4" s="599"/>
      <c r="D4" s="599"/>
      <c r="E4" s="599"/>
      <c r="F4" s="599"/>
      <c r="G4" s="599"/>
      <c r="H4" s="485" t="s">
        <v>1911</v>
      </c>
      <c r="I4" s="488" t="s">
        <v>1912</v>
      </c>
    </row>
    <row r="5" spans="1:13" s="233" customFormat="1" ht="24.95" customHeight="1">
      <c r="A5" s="556" t="s">
        <v>69</v>
      </c>
      <c r="B5" s="557"/>
      <c r="C5" s="231">
        <v>1311255</v>
      </c>
      <c r="D5" s="231">
        <v>1149030</v>
      </c>
      <c r="E5" s="231">
        <v>1124286</v>
      </c>
      <c r="F5" s="231">
        <v>1082703</v>
      </c>
      <c r="G5" s="231">
        <v>934809</v>
      </c>
      <c r="H5" s="26">
        <f t="shared" ref="H5:H12" si="0">G5-F5</f>
        <v>-147894</v>
      </c>
      <c r="I5" s="33">
        <f t="shared" ref="I5:I12" si="1">H5/F5</f>
        <v>-0.13659701691045467</v>
      </c>
      <c r="J5" s="232"/>
      <c r="K5" s="475"/>
      <c r="L5" s="490"/>
      <c r="M5" s="475"/>
    </row>
    <row r="6" spans="1:13" s="17" customFormat="1" ht="27.95" customHeight="1">
      <c r="A6" s="558" t="s">
        <v>89</v>
      </c>
      <c r="B6" s="559"/>
      <c r="C6" s="82">
        <f>SUM(C7,C12,C18,C23,C32,C37)</f>
        <v>152036</v>
      </c>
      <c r="D6" s="82">
        <f>SUM(D7,D12,D18,D23,D32,D37)</f>
        <v>135440</v>
      </c>
      <c r="E6" s="82">
        <f>SUM(E7,E12,E18,E23,E32,E37)</f>
        <v>133417</v>
      </c>
      <c r="F6" s="82">
        <f>SUM(F7,F12,F18,F23,F32,F37)</f>
        <v>129515</v>
      </c>
      <c r="G6" s="82">
        <f>SUM(G7,G12,G18,G23,G32,G37)</f>
        <v>111639</v>
      </c>
      <c r="H6" s="82">
        <f t="shared" si="0"/>
        <v>-17876</v>
      </c>
      <c r="I6" s="85">
        <f t="shared" si="1"/>
        <v>-0.13802262286221673</v>
      </c>
    </row>
    <row r="7" spans="1:13" ht="17.100000000000001" customHeight="1">
      <c r="A7" s="224" t="s">
        <v>90</v>
      </c>
      <c r="B7" s="225"/>
      <c r="C7" s="203">
        <f>SUM(C8:C11)</f>
        <v>11449</v>
      </c>
      <c r="D7" s="203">
        <f>SUM(D8:D11)</f>
        <v>10723</v>
      </c>
      <c r="E7" s="203">
        <f>SUM(E8:E11)</f>
        <v>10496</v>
      </c>
      <c r="F7" s="203">
        <f>SUM(F8:F11)</f>
        <v>10335</v>
      </c>
      <c r="G7" s="203">
        <f>SUM(G8:G11)</f>
        <v>9160</v>
      </c>
      <c r="H7" s="203">
        <f t="shared" si="0"/>
        <v>-1175</v>
      </c>
      <c r="I7" s="237">
        <f t="shared" si="1"/>
        <v>-0.11369134010643445</v>
      </c>
    </row>
    <row r="8" spans="1:13" ht="15" customHeight="1">
      <c r="A8" s="238">
        <v>1</v>
      </c>
      <c r="B8" s="239" t="s">
        <v>97</v>
      </c>
      <c r="C8" s="42">
        <v>3476</v>
      </c>
      <c r="D8" s="42">
        <v>3268</v>
      </c>
      <c r="E8" s="42">
        <v>3286</v>
      </c>
      <c r="F8" s="42">
        <v>3167</v>
      </c>
      <c r="G8" s="42">
        <v>2918</v>
      </c>
      <c r="H8" s="48">
        <f t="shared" si="0"/>
        <v>-249</v>
      </c>
      <c r="I8" s="424">
        <f t="shared" si="1"/>
        <v>-7.86233028102305E-2</v>
      </c>
    </row>
    <row r="9" spans="1:13" ht="15" customHeight="1">
      <c r="A9" s="238">
        <v>2</v>
      </c>
      <c r="B9" s="239" t="s">
        <v>98</v>
      </c>
      <c r="C9" s="42">
        <v>3023</v>
      </c>
      <c r="D9" s="42">
        <v>2892</v>
      </c>
      <c r="E9" s="42">
        <v>2653</v>
      </c>
      <c r="F9" s="42">
        <v>2590</v>
      </c>
      <c r="G9" s="42">
        <v>2161</v>
      </c>
      <c r="H9" s="48">
        <f t="shared" si="0"/>
        <v>-429</v>
      </c>
      <c r="I9" s="424">
        <f t="shared" si="1"/>
        <v>-0.16563706563706565</v>
      </c>
    </row>
    <row r="10" spans="1:13" ht="15" customHeight="1">
      <c r="A10" s="238">
        <v>3</v>
      </c>
      <c r="B10" s="239" t="s">
        <v>99</v>
      </c>
      <c r="C10" s="42">
        <v>3344</v>
      </c>
      <c r="D10" s="42">
        <v>3098</v>
      </c>
      <c r="E10" s="42">
        <v>2879</v>
      </c>
      <c r="F10" s="42">
        <v>2868</v>
      </c>
      <c r="G10" s="42">
        <v>2579</v>
      </c>
      <c r="H10" s="48">
        <f t="shared" si="0"/>
        <v>-289</v>
      </c>
      <c r="I10" s="424">
        <f t="shared" si="1"/>
        <v>-0.10076708507670851</v>
      </c>
    </row>
    <row r="11" spans="1:13" ht="15" customHeight="1">
      <c r="A11" s="238">
        <v>4</v>
      </c>
      <c r="B11" s="239" t="s">
        <v>100</v>
      </c>
      <c r="C11" s="42">
        <v>1606</v>
      </c>
      <c r="D11" s="42">
        <v>1465</v>
      </c>
      <c r="E11" s="42">
        <v>1678</v>
      </c>
      <c r="F11" s="42">
        <v>1710</v>
      </c>
      <c r="G11" s="42">
        <v>1502</v>
      </c>
      <c r="H11" s="48">
        <f t="shared" si="0"/>
        <v>-208</v>
      </c>
      <c r="I11" s="424">
        <f t="shared" si="1"/>
        <v>-0.12163742690058479</v>
      </c>
    </row>
    <row r="12" spans="1:13" ht="17.100000000000001" customHeight="1">
      <c r="A12" s="224" t="s">
        <v>2</v>
      </c>
      <c r="B12" s="225"/>
      <c r="C12" s="203">
        <f>SUM(C13:C17)</f>
        <v>9923</v>
      </c>
      <c r="D12" s="203">
        <f>SUM(D13:D17)</f>
        <v>9406</v>
      </c>
      <c r="E12" s="203">
        <f>SUM(E13:E17)</f>
        <v>9671</v>
      </c>
      <c r="F12" s="203">
        <f>SUM(F13:F17)</f>
        <v>10289</v>
      </c>
      <c r="G12" s="203">
        <f>SUM(G13:G17)</f>
        <v>8933</v>
      </c>
      <c r="H12" s="203">
        <f t="shared" si="0"/>
        <v>-1356</v>
      </c>
      <c r="I12" s="237">
        <f t="shared" si="1"/>
        <v>-0.13179123335601128</v>
      </c>
    </row>
    <row r="13" spans="1:13" ht="15" customHeight="1">
      <c r="A13" s="238">
        <v>1</v>
      </c>
      <c r="B13" s="239" t="s">
        <v>101</v>
      </c>
      <c r="C13" s="42">
        <v>1746</v>
      </c>
      <c r="D13" s="42">
        <v>1657</v>
      </c>
      <c r="E13" s="42">
        <v>2009</v>
      </c>
      <c r="F13" s="42">
        <v>1948</v>
      </c>
      <c r="G13" s="42">
        <v>1675</v>
      </c>
      <c r="H13" s="48">
        <f t="shared" ref="H13:H18" si="2">G13-F13</f>
        <v>-273</v>
      </c>
      <c r="I13" s="424">
        <f t="shared" ref="I13:I18" si="3">H13/F13</f>
        <v>-0.14014373716632444</v>
      </c>
    </row>
    <row r="14" spans="1:13" s="40" customFormat="1" ht="15" customHeight="1">
      <c r="A14" s="242">
        <v>3</v>
      </c>
      <c r="B14" s="243" t="s">
        <v>103</v>
      </c>
      <c r="C14" s="114">
        <v>1764</v>
      </c>
      <c r="D14" s="114">
        <v>1644</v>
      </c>
      <c r="E14" s="114">
        <v>1635</v>
      </c>
      <c r="F14" s="114">
        <v>1649</v>
      </c>
      <c r="G14" s="114">
        <v>1378</v>
      </c>
      <c r="H14" s="69">
        <f t="shared" si="2"/>
        <v>-271</v>
      </c>
      <c r="I14" s="424">
        <f t="shared" si="3"/>
        <v>-0.16434202546998181</v>
      </c>
    </row>
    <row r="15" spans="1:13" ht="15" customHeight="1">
      <c r="A15" s="238">
        <v>2</v>
      </c>
      <c r="B15" s="246" t="s">
        <v>102</v>
      </c>
      <c r="C15" s="42">
        <v>2422</v>
      </c>
      <c r="D15" s="42">
        <v>2351</v>
      </c>
      <c r="E15" s="42">
        <v>2189</v>
      </c>
      <c r="F15" s="42">
        <v>2548</v>
      </c>
      <c r="G15" s="42">
        <v>2261</v>
      </c>
      <c r="H15" s="48">
        <f t="shared" si="2"/>
        <v>-287</v>
      </c>
      <c r="I15" s="424">
        <f t="shared" si="3"/>
        <v>-0.11263736263736264</v>
      </c>
    </row>
    <row r="16" spans="1:13" ht="15" customHeight="1">
      <c r="A16" s="238">
        <v>4</v>
      </c>
      <c r="B16" s="239" t="s">
        <v>104</v>
      </c>
      <c r="C16" s="42">
        <v>2373</v>
      </c>
      <c r="D16" s="42">
        <v>2286</v>
      </c>
      <c r="E16" s="42">
        <v>2308</v>
      </c>
      <c r="F16" s="42">
        <v>2668</v>
      </c>
      <c r="G16" s="42">
        <v>2230</v>
      </c>
      <c r="H16" s="48">
        <f t="shared" si="2"/>
        <v>-438</v>
      </c>
      <c r="I16" s="424">
        <f t="shared" si="3"/>
        <v>-0.164167916041979</v>
      </c>
    </row>
    <row r="17" spans="1:9" ht="15" customHeight="1">
      <c r="A17" s="238">
        <v>5</v>
      </c>
      <c r="B17" s="239" t="s">
        <v>105</v>
      </c>
      <c r="C17" s="42">
        <v>1618</v>
      </c>
      <c r="D17" s="42">
        <v>1468</v>
      </c>
      <c r="E17" s="42">
        <v>1530</v>
      </c>
      <c r="F17" s="42">
        <v>1476</v>
      </c>
      <c r="G17" s="42">
        <v>1389</v>
      </c>
      <c r="H17" s="48">
        <f t="shared" si="2"/>
        <v>-87</v>
      </c>
      <c r="I17" s="424">
        <f t="shared" si="3"/>
        <v>-5.894308943089431E-2</v>
      </c>
    </row>
    <row r="18" spans="1:9" ht="17.100000000000001" customHeight="1">
      <c r="A18" s="224" t="s">
        <v>92</v>
      </c>
      <c r="B18" s="225"/>
      <c r="C18" s="203">
        <f>SUM(C19:C22)</f>
        <v>15023</v>
      </c>
      <c r="D18" s="203">
        <f>SUM(D19:D22)</f>
        <v>13252</v>
      </c>
      <c r="E18" s="203">
        <f>SUM(E19:E22)</f>
        <v>13319</v>
      </c>
      <c r="F18" s="203">
        <f>SUM(F19:F22)</f>
        <v>13410</v>
      </c>
      <c r="G18" s="203">
        <f>SUM(G19:G22)</f>
        <v>11284</v>
      </c>
      <c r="H18" s="203">
        <f t="shared" si="2"/>
        <v>-2126</v>
      </c>
      <c r="I18" s="237">
        <f t="shared" si="3"/>
        <v>-0.15853840417598808</v>
      </c>
    </row>
    <row r="19" spans="1:9" ht="15" customHeight="1">
      <c r="A19" s="238">
        <v>1</v>
      </c>
      <c r="B19" s="239" t="s">
        <v>106</v>
      </c>
      <c r="C19" s="42">
        <v>1970</v>
      </c>
      <c r="D19" s="42">
        <v>2005</v>
      </c>
      <c r="E19" s="42">
        <v>1967</v>
      </c>
      <c r="F19" s="42">
        <v>2260</v>
      </c>
      <c r="G19" s="42">
        <v>1844</v>
      </c>
      <c r="H19" s="48">
        <f>G19-F19</f>
        <v>-416</v>
      </c>
      <c r="I19" s="424">
        <f>H19/F19</f>
        <v>-0.18407079646017699</v>
      </c>
    </row>
    <row r="20" spans="1:9" s="40" customFormat="1" ht="15" customHeight="1">
      <c r="A20" s="242">
        <v>3</v>
      </c>
      <c r="B20" s="243" t="s">
        <v>108</v>
      </c>
      <c r="C20" s="114">
        <v>5501</v>
      </c>
      <c r="D20" s="114">
        <v>4492</v>
      </c>
      <c r="E20" s="114">
        <v>4546</v>
      </c>
      <c r="F20" s="114">
        <v>4377</v>
      </c>
      <c r="G20" s="114">
        <v>3702</v>
      </c>
      <c r="H20" s="69">
        <f>G20-F20</f>
        <v>-675</v>
      </c>
      <c r="I20" s="424">
        <f>H20/F20</f>
        <v>-0.15421521590130227</v>
      </c>
    </row>
    <row r="21" spans="1:9" ht="15" customHeight="1">
      <c r="A21" s="238">
        <v>2</v>
      </c>
      <c r="B21" s="246" t="s">
        <v>107</v>
      </c>
      <c r="C21" s="42">
        <v>5457</v>
      </c>
      <c r="D21" s="42">
        <v>4789</v>
      </c>
      <c r="E21" s="42">
        <v>4686</v>
      </c>
      <c r="F21" s="42">
        <v>4487</v>
      </c>
      <c r="G21" s="42">
        <v>3973</v>
      </c>
      <c r="H21" s="48">
        <f>G21-F21</f>
        <v>-514</v>
      </c>
      <c r="I21" s="424">
        <f>H21/F21</f>
        <v>-0.11455315355471361</v>
      </c>
    </row>
    <row r="22" spans="1:9" ht="15" customHeight="1">
      <c r="A22" s="238">
        <v>4</v>
      </c>
      <c r="B22" s="239" t="s">
        <v>109</v>
      </c>
      <c r="C22" s="42">
        <v>2095</v>
      </c>
      <c r="D22" s="42">
        <v>1966</v>
      </c>
      <c r="E22" s="42">
        <v>2120</v>
      </c>
      <c r="F22" s="42">
        <v>2286</v>
      </c>
      <c r="G22" s="42">
        <v>1765</v>
      </c>
      <c r="H22" s="48">
        <f>G22-F22</f>
        <v>-521</v>
      </c>
      <c r="I22" s="424">
        <f>H22/F22</f>
        <v>-0.2279090113735783</v>
      </c>
    </row>
    <row r="23" spans="1:9" ht="17.100000000000001" customHeight="1">
      <c r="A23" s="224" t="s">
        <v>93</v>
      </c>
      <c r="B23" s="225"/>
      <c r="C23" s="203">
        <f>SUM(C24:C31)</f>
        <v>25626</v>
      </c>
      <c r="D23" s="203">
        <f>SUM(D24:D31)</f>
        <v>23891</v>
      </c>
      <c r="E23" s="203">
        <f>SUM(E24:E31)</f>
        <v>24617</v>
      </c>
      <c r="F23" s="203">
        <f>SUM(F24:F31)</f>
        <v>24152</v>
      </c>
      <c r="G23" s="203">
        <f>SUM(G24:G31)</f>
        <v>21936</v>
      </c>
      <c r="H23" s="203">
        <f>G23-F23</f>
        <v>-2216</v>
      </c>
      <c r="I23" s="237">
        <f>H23/F23</f>
        <v>-9.175223583968202E-2</v>
      </c>
    </row>
    <row r="24" spans="1:9" ht="15" customHeight="1">
      <c r="A24" s="238">
        <v>1</v>
      </c>
      <c r="B24" s="239" t="s">
        <v>110</v>
      </c>
      <c r="C24" s="42">
        <v>1007</v>
      </c>
      <c r="D24" s="42">
        <v>1143</v>
      </c>
      <c r="E24" s="42">
        <v>1107</v>
      </c>
      <c r="F24" s="42">
        <v>1273</v>
      </c>
      <c r="G24" s="42">
        <v>926</v>
      </c>
      <c r="H24" s="48">
        <f t="shared" ref="H24:H32" si="4">G24-F24</f>
        <v>-347</v>
      </c>
      <c r="I24" s="424">
        <f t="shared" ref="I24:I32" si="5">H24/F24</f>
        <v>-0.27258444619010214</v>
      </c>
    </row>
    <row r="25" spans="1:9" ht="15" customHeight="1">
      <c r="A25" s="238">
        <v>2</v>
      </c>
      <c r="B25" s="239" t="s">
        <v>111</v>
      </c>
      <c r="C25" s="42">
        <v>2339</v>
      </c>
      <c r="D25" s="42">
        <v>2092</v>
      </c>
      <c r="E25" s="42">
        <v>2144</v>
      </c>
      <c r="F25" s="42">
        <v>2153</v>
      </c>
      <c r="G25" s="42">
        <v>1767</v>
      </c>
      <c r="H25" s="48">
        <f t="shared" si="4"/>
        <v>-386</v>
      </c>
      <c r="I25" s="424">
        <f t="shared" si="5"/>
        <v>-0.17928471899674872</v>
      </c>
    </row>
    <row r="26" spans="1:9" ht="15" customHeight="1">
      <c r="A26" s="238">
        <v>3</v>
      </c>
      <c r="B26" s="239" t="s">
        <v>112</v>
      </c>
      <c r="C26" s="42">
        <v>1349</v>
      </c>
      <c r="D26" s="42">
        <v>1289</v>
      </c>
      <c r="E26" s="42">
        <v>1467</v>
      </c>
      <c r="F26" s="42">
        <v>1442</v>
      </c>
      <c r="G26" s="42">
        <v>1279</v>
      </c>
      <c r="H26" s="48">
        <f t="shared" si="4"/>
        <v>-163</v>
      </c>
      <c r="I26" s="424">
        <f t="shared" si="5"/>
        <v>-0.1130374479889043</v>
      </c>
    </row>
    <row r="27" spans="1:9" ht="15" customHeight="1">
      <c r="A27" s="238">
        <v>4</v>
      </c>
      <c r="B27" s="239" t="s">
        <v>143</v>
      </c>
      <c r="C27" s="42">
        <v>1915</v>
      </c>
      <c r="D27" s="42">
        <v>1869</v>
      </c>
      <c r="E27" s="42">
        <v>2071</v>
      </c>
      <c r="F27" s="42">
        <v>2108</v>
      </c>
      <c r="G27" s="42">
        <v>1989</v>
      </c>
      <c r="H27" s="48">
        <f t="shared" si="4"/>
        <v>-119</v>
      </c>
      <c r="I27" s="424">
        <f t="shared" si="5"/>
        <v>-5.6451612903225805E-2</v>
      </c>
    </row>
    <row r="28" spans="1:9" s="40" customFormat="1" ht="15" customHeight="1">
      <c r="A28" s="242">
        <v>6</v>
      </c>
      <c r="B28" s="243" t="s">
        <v>144</v>
      </c>
      <c r="C28" s="114">
        <v>9017</v>
      </c>
      <c r="D28" s="114">
        <v>8122</v>
      </c>
      <c r="E28" s="114">
        <v>7925</v>
      </c>
      <c r="F28" s="114">
        <v>7512</v>
      </c>
      <c r="G28" s="114">
        <v>7034</v>
      </c>
      <c r="H28" s="69">
        <f t="shared" si="4"/>
        <v>-478</v>
      </c>
      <c r="I28" s="424">
        <f t="shared" si="5"/>
        <v>-6.3631522896698614E-2</v>
      </c>
    </row>
    <row r="29" spans="1:9" ht="15" customHeight="1">
      <c r="A29" s="238">
        <v>5</v>
      </c>
      <c r="B29" s="246" t="s">
        <v>114</v>
      </c>
      <c r="C29" s="42">
        <v>6355</v>
      </c>
      <c r="D29" s="42">
        <v>6050</v>
      </c>
      <c r="E29" s="42">
        <v>6376</v>
      </c>
      <c r="F29" s="42">
        <v>6045</v>
      </c>
      <c r="G29" s="42">
        <v>5656</v>
      </c>
      <c r="H29" s="48">
        <f t="shared" si="4"/>
        <v>-389</v>
      </c>
      <c r="I29" s="424">
        <f t="shared" si="5"/>
        <v>-6.4350703060380474E-2</v>
      </c>
    </row>
    <row r="30" spans="1:9" ht="15" customHeight="1">
      <c r="A30" s="238">
        <v>7</v>
      </c>
      <c r="B30" s="239" t="s">
        <v>116</v>
      </c>
      <c r="C30" s="42">
        <v>2200</v>
      </c>
      <c r="D30" s="42">
        <v>1968</v>
      </c>
      <c r="E30" s="42">
        <v>2275</v>
      </c>
      <c r="F30" s="42">
        <v>2248</v>
      </c>
      <c r="G30" s="42">
        <v>1873</v>
      </c>
      <c r="H30" s="48">
        <f t="shared" si="4"/>
        <v>-375</v>
      </c>
      <c r="I30" s="424">
        <f t="shared" si="5"/>
        <v>-0.16681494661921709</v>
      </c>
    </row>
    <row r="31" spans="1:9" ht="15" customHeight="1">
      <c r="A31" s="238">
        <v>8</v>
      </c>
      <c r="B31" s="239" t="s">
        <v>120</v>
      </c>
      <c r="C31" s="42">
        <v>1444</v>
      </c>
      <c r="D31" s="42">
        <v>1358</v>
      </c>
      <c r="E31" s="42">
        <v>1252</v>
      </c>
      <c r="F31" s="42">
        <v>1371</v>
      </c>
      <c r="G31" s="42">
        <v>1412</v>
      </c>
      <c r="H31" s="48">
        <f t="shared" si="4"/>
        <v>41</v>
      </c>
      <c r="I31" s="424">
        <f t="shared" si="5"/>
        <v>2.9905178701677606E-2</v>
      </c>
    </row>
    <row r="32" spans="1:9" ht="17.100000000000001" customHeight="1">
      <c r="A32" s="224" t="s">
        <v>5</v>
      </c>
      <c r="B32" s="225"/>
      <c r="C32" s="203">
        <f>SUM(C33:C36)</f>
        <v>6710</v>
      </c>
      <c r="D32" s="203">
        <f>SUM(D33:D36)</f>
        <v>6133</v>
      </c>
      <c r="E32" s="203">
        <f>SUM(E33:E36)</f>
        <v>6449</v>
      </c>
      <c r="F32" s="203">
        <f>SUM(F33:F36)</f>
        <v>6105</v>
      </c>
      <c r="G32" s="203">
        <f>SUM(G33:G36)</f>
        <v>5353</v>
      </c>
      <c r="H32" s="203">
        <f t="shared" si="4"/>
        <v>-752</v>
      </c>
      <c r="I32" s="237">
        <f t="shared" si="5"/>
        <v>-0.12317772317772317</v>
      </c>
    </row>
    <row r="33" spans="1:9" ht="15" customHeight="1">
      <c r="A33" s="238">
        <v>1</v>
      </c>
      <c r="B33" s="239" t="s">
        <v>145</v>
      </c>
      <c r="C33" s="42">
        <v>1086</v>
      </c>
      <c r="D33" s="42">
        <v>1049</v>
      </c>
      <c r="E33" s="42">
        <v>1043</v>
      </c>
      <c r="F33" s="42">
        <v>918</v>
      </c>
      <c r="G33" s="42">
        <v>778</v>
      </c>
      <c r="H33" s="48">
        <f>G33-F33</f>
        <v>-140</v>
      </c>
      <c r="I33" s="424">
        <f>H33/F33</f>
        <v>-0.15250544662309368</v>
      </c>
    </row>
    <row r="34" spans="1:9" s="40" customFormat="1" ht="15" customHeight="1">
      <c r="A34" s="242">
        <v>3</v>
      </c>
      <c r="B34" s="243" t="s">
        <v>146</v>
      </c>
      <c r="C34" s="114">
        <v>2187</v>
      </c>
      <c r="D34" s="114">
        <v>1985</v>
      </c>
      <c r="E34" s="114">
        <v>2131</v>
      </c>
      <c r="F34" s="114">
        <v>2027</v>
      </c>
      <c r="G34" s="114">
        <v>1686</v>
      </c>
      <c r="H34" s="69">
        <f>G34-F34</f>
        <v>-341</v>
      </c>
      <c r="I34" s="424">
        <f>H34/F34</f>
        <v>-0.16822890971879625</v>
      </c>
    </row>
    <row r="35" spans="1:9" ht="15" customHeight="1">
      <c r="A35" s="238">
        <v>2</v>
      </c>
      <c r="B35" s="246" t="s">
        <v>122</v>
      </c>
      <c r="C35" s="42">
        <v>2034</v>
      </c>
      <c r="D35" s="42">
        <v>1854</v>
      </c>
      <c r="E35" s="42">
        <v>1956</v>
      </c>
      <c r="F35" s="42">
        <v>1865</v>
      </c>
      <c r="G35" s="42">
        <v>1579</v>
      </c>
      <c r="H35" s="48">
        <f>G35-F35</f>
        <v>-286</v>
      </c>
      <c r="I35" s="424">
        <f>H35/F35</f>
        <v>-0.15335120643431635</v>
      </c>
    </row>
    <row r="36" spans="1:9" ht="15" customHeight="1">
      <c r="A36" s="238">
        <v>4</v>
      </c>
      <c r="B36" s="239" t="s">
        <v>124</v>
      </c>
      <c r="C36" s="42">
        <v>1403</v>
      </c>
      <c r="D36" s="42">
        <v>1245</v>
      </c>
      <c r="E36" s="42">
        <v>1319</v>
      </c>
      <c r="F36" s="42">
        <v>1295</v>
      </c>
      <c r="G36" s="42">
        <v>1310</v>
      </c>
      <c r="H36" s="48">
        <f>G36-F36</f>
        <v>15</v>
      </c>
      <c r="I36" s="424">
        <f>H36/F36</f>
        <v>1.1583011583011582E-2</v>
      </c>
    </row>
    <row r="37" spans="1:9" ht="17.100000000000001" customHeight="1">
      <c r="A37" s="224" t="s">
        <v>52</v>
      </c>
      <c r="B37" s="225"/>
      <c r="C37" s="203">
        <f>SUM(C38:C54)</f>
        <v>83305</v>
      </c>
      <c r="D37" s="203">
        <f>SUM(D38:D54)</f>
        <v>72035</v>
      </c>
      <c r="E37" s="203">
        <f>SUM(E38:E54)</f>
        <v>68865</v>
      </c>
      <c r="F37" s="203">
        <f>SUM(F38:F54)</f>
        <v>65224</v>
      </c>
      <c r="G37" s="203">
        <f>SUM(G38:G54)</f>
        <v>54973</v>
      </c>
      <c r="H37" s="203">
        <f>G37-F37</f>
        <v>-10251</v>
      </c>
      <c r="I37" s="237">
        <f>H37/F37</f>
        <v>-0.15716607383785111</v>
      </c>
    </row>
    <row r="38" spans="1:9" ht="15" customHeight="1">
      <c r="A38" s="479">
        <v>1</v>
      </c>
      <c r="B38" s="239" t="s">
        <v>125</v>
      </c>
      <c r="C38" s="42">
        <v>2915</v>
      </c>
      <c r="D38" s="42">
        <v>2532</v>
      </c>
      <c r="E38" s="42">
        <v>2503</v>
      </c>
      <c r="F38" s="42">
        <v>2704</v>
      </c>
      <c r="G38" s="42">
        <v>2054</v>
      </c>
      <c r="H38" s="48">
        <f t="shared" ref="H38:H54" si="6">G38-F38</f>
        <v>-650</v>
      </c>
      <c r="I38" s="424">
        <f t="shared" ref="I38:I54" si="7">H38/F38</f>
        <v>-0.24038461538461539</v>
      </c>
    </row>
    <row r="39" spans="1:9" ht="15" customHeight="1">
      <c r="A39" s="238">
        <v>2</v>
      </c>
      <c r="B39" s="239" t="s">
        <v>126</v>
      </c>
      <c r="C39" s="42">
        <v>2267</v>
      </c>
      <c r="D39" s="42">
        <v>2029</v>
      </c>
      <c r="E39" s="42">
        <v>1831</v>
      </c>
      <c r="F39" s="42">
        <v>1589</v>
      </c>
      <c r="G39" s="42">
        <v>1375</v>
      </c>
      <c r="H39" s="48">
        <f t="shared" si="6"/>
        <v>-214</v>
      </c>
      <c r="I39" s="424">
        <f t="shared" si="7"/>
        <v>-0.13467589679043424</v>
      </c>
    </row>
    <row r="40" spans="1:9" ht="15" customHeight="1">
      <c r="A40" s="238">
        <v>3</v>
      </c>
      <c r="B40" s="239" t="s">
        <v>127</v>
      </c>
      <c r="C40" s="42">
        <v>2297</v>
      </c>
      <c r="D40" s="42">
        <v>2060</v>
      </c>
      <c r="E40" s="42">
        <v>2043</v>
      </c>
      <c r="F40" s="42">
        <v>2031</v>
      </c>
      <c r="G40" s="42">
        <v>1683</v>
      </c>
      <c r="H40" s="48">
        <f t="shared" si="6"/>
        <v>-348</v>
      </c>
      <c r="I40" s="424">
        <f t="shared" si="7"/>
        <v>-0.17134416543574593</v>
      </c>
    </row>
    <row r="41" spans="1:9" ht="15" customHeight="1">
      <c r="A41" s="238">
        <v>4</v>
      </c>
      <c r="B41" s="239" t="s">
        <v>128</v>
      </c>
      <c r="C41" s="42">
        <v>3077</v>
      </c>
      <c r="D41" s="42">
        <v>2718</v>
      </c>
      <c r="E41" s="42">
        <v>2516</v>
      </c>
      <c r="F41" s="42">
        <v>2423</v>
      </c>
      <c r="G41" s="42">
        <v>2005</v>
      </c>
      <c r="H41" s="48">
        <f t="shared" si="6"/>
        <v>-418</v>
      </c>
      <c r="I41" s="424">
        <f t="shared" si="7"/>
        <v>-0.17251341312422616</v>
      </c>
    </row>
    <row r="42" spans="1:9" ht="15" customHeight="1">
      <c r="A42" s="238">
        <v>5</v>
      </c>
      <c r="B42" s="239" t="s">
        <v>129</v>
      </c>
      <c r="C42" s="42">
        <v>3752</v>
      </c>
      <c r="D42" s="42">
        <v>3175</v>
      </c>
      <c r="E42" s="42">
        <v>3105</v>
      </c>
      <c r="F42" s="42">
        <v>2760</v>
      </c>
      <c r="G42" s="42">
        <v>2538</v>
      </c>
      <c r="H42" s="48">
        <f t="shared" si="6"/>
        <v>-222</v>
      </c>
      <c r="I42" s="424">
        <f t="shared" si="7"/>
        <v>-8.0434782608695646E-2</v>
      </c>
    </row>
    <row r="43" spans="1:9" ht="15" customHeight="1">
      <c r="A43" s="238">
        <v>6</v>
      </c>
      <c r="B43" s="239" t="s">
        <v>130</v>
      </c>
      <c r="C43" s="42">
        <v>2334</v>
      </c>
      <c r="D43" s="42">
        <v>2236</v>
      </c>
      <c r="E43" s="42">
        <v>1981</v>
      </c>
      <c r="F43" s="42">
        <v>1902</v>
      </c>
      <c r="G43" s="42">
        <v>1616</v>
      </c>
      <c r="H43" s="48">
        <f t="shared" si="6"/>
        <v>-286</v>
      </c>
      <c r="I43" s="424">
        <f t="shared" si="7"/>
        <v>-0.15036803364879076</v>
      </c>
    </row>
    <row r="44" spans="1:9" ht="15" customHeight="1">
      <c r="A44" s="238">
        <v>7</v>
      </c>
      <c r="B44" s="239" t="s">
        <v>131</v>
      </c>
      <c r="C44" s="42">
        <v>3162</v>
      </c>
      <c r="D44" s="42">
        <v>2775</v>
      </c>
      <c r="E44" s="42">
        <v>2573</v>
      </c>
      <c r="F44" s="42">
        <v>2371</v>
      </c>
      <c r="G44" s="42">
        <v>2005</v>
      </c>
      <c r="H44" s="48">
        <f t="shared" si="6"/>
        <v>-366</v>
      </c>
      <c r="I44" s="424">
        <f t="shared" si="7"/>
        <v>-0.154365246731337</v>
      </c>
    </row>
    <row r="45" spans="1:9" ht="15" customHeight="1">
      <c r="A45" s="238">
        <v>8</v>
      </c>
      <c r="B45" s="239" t="s">
        <v>132</v>
      </c>
      <c r="C45" s="42">
        <v>3827</v>
      </c>
      <c r="D45" s="42">
        <v>3424</v>
      </c>
      <c r="E45" s="42">
        <v>3235</v>
      </c>
      <c r="F45" s="42">
        <v>3073</v>
      </c>
      <c r="G45" s="42">
        <v>2753</v>
      </c>
      <c r="H45" s="48">
        <f t="shared" si="6"/>
        <v>-320</v>
      </c>
      <c r="I45" s="424">
        <f t="shared" si="7"/>
        <v>-0.10413276928083307</v>
      </c>
    </row>
    <row r="46" spans="1:9" ht="15" customHeight="1">
      <c r="A46" s="238">
        <v>9</v>
      </c>
      <c r="B46" s="239" t="s">
        <v>133</v>
      </c>
      <c r="C46" s="42">
        <v>3627</v>
      </c>
      <c r="D46" s="42">
        <v>2915</v>
      </c>
      <c r="E46" s="42">
        <v>2807</v>
      </c>
      <c r="F46" s="42">
        <v>2654</v>
      </c>
      <c r="G46" s="42">
        <v>2058</v>
      </c>
      <c r="H46" s="48">
        <f t="shared" si="6"/>
        <v>-596</v>
      </c>
      <c r="I46" s="424">
        <f t="shared" si="7"/>
        <v>-0.22456669178598343</v>
      </c>
    </row>
    <row r="47" spans="1:9" ht="15" customHeight="1">
      <c r="A47" s="238">
        <v>10</v>
      </c>
      <c r="B47" s="239" t="s">
        <v>134</v>
      </c>
      <c r="C47" s="42">
        <v>2692</v>
      </c>
      <c r="D47" s="42">
        <v>2174</v>
      </c>
      <c r="E47" s="42">
        <v>2515</v>
      </c>
      <c r="F47" s="42">
        <v>2262</v>
      </c>
      <c r="G47" s="42">
        <v>2206</v>
      </c>
      <c r="H47" s="48">
        <f t="shared" si="6"/>
        <v>-56</v>
      </c>
      <c r="I47" s="424">
        <f t="shared" si="7"/>
        <v>-2.475685234305924E-2</v>
      </c>
    </row>
    <row r="48" spans="1:9" ht="15" customHeight="1">
      <c r="A48" s="238">
        <v>11</v>
      </c>
      <c r="B48" s="239" t="s">
        <v>135</v>
      </c>
      <c r="C48" s="42">
        <v>3314</v>
      </c>
      <c r="D48" s="42">
        <v>2415</v>
      </c>
      <c r="E48" s="42">
        <v>2381</v>
      </c>
      <c r="F48" s="42">
        <v>2337</v>
      </c>
      <c r="G48" s="42">
        <v>1808</v>
      </c>
      <c r="H48" s="48">
        <f t="shared" si="6"/>
        <v>-529</v>
      </c>
      <c r="I48" s="424">
        <f t="shared" si="7"/>
        <v>-0.22635857937526743</v>
      </c>
    </row>
    <row r="49" spans="1:9" s="40" customFormat="1" ht="15" customHeight="1">
      <c r="A49" s="242">
        <v>12</v>
      </c>
      <c r="B49" s="248" t="s">
        <v>82</v>
      </c>
      <c r="C49" s="114">
        <v>31782</v>
      </c>
      <c r="D49" s="114">
        <v>28103</v>
      </c>
      <c r="E49" s="114">
        <v>26465</v>
      </c>
      <c r="F49" s="114">
        <v>24765</v>
      </c>
      <c r="G49" s="114">
        <v>21014</v>
      </c>
      <c r="H49" s="69">
        <f t="shared" si="6"/>
        <v>-3751</v>
      </c>
      <c r="I49" s="424">
        <f t="shared" si="7"/>
        <v>-0.15146375933777509</v>
      </c>
    </row>
    <row r="50" spans="1:9" ht="15" customHeight="1">
      <c r="A50" s="238">
        <v>13</v>
      </c>
      <c r="B50" s="239" t="s">
        <v>136</v>
      </c>
      <c r="C50" s="42">
        <v>2442</v>
      </c>
      <c r="D50" s="42">
        <v>1780</v>
      </c>
      <c r="E50" s="42">
        <v>1718</v>
      </c>
      <c r="F50" s="42">
        <v>1581</v>
      </c>
      <c r="G50" s="42">
        <v>1291</v>
      </c>
      <c r="H50" s="48">
        <f t="shared" si="6"/>
        <v>-290</v>
      </c>
      <c r="I50" s="424">
        <f t="shared" si="7"/>
        <v>-0.1834282099936749</v>
      </c>
    </row>
    <row r="51" spans="1:9" ht="15" customHeight="1">
      <c r="A51" s="238">
        <v>14</v>
      </c>
      <c r="B51" s="239" t="s">
        <v>137</v>
      </c>
      <c r="C51" s="42">
        <v>2123</v>
      </c>
      <c r="D51" s="42">
        <v>1888</v>
      </c>
      <c r="E51" s="42">
        <v>1850</v>
      </c>
      <c r="F51" s="42">
        <v>1778</v>
      </c>
      <c r="G51" s="42">
        <v>1530</v>
      </c>
      <c r="H51" s="48">
        <f t="shared" si="6"/>
        <v>-248</v>
      </c>
      <c r="I51" s="424">
        <f t="shared" si="7"/>
        <v>-0.13948256467941508</v>
      </c>
    </row>
    <row r="52" spans="1:9" ht="15" customHeight="1">
      <c r="A52" s="238">
        <v>15</v>
      </c>
      <c r="B52" s="239" t="s">
        <v>138</v>
      </c>
      <c r="C52" s="42">
        <v>7173</v>
      </c>
      <c r="D52" s="42">
        <v>6346</v>
      </c>
      <c r="E52" s="42">
        <v>6004</v>
      </c>
      <c r="F52" s="42">
        <v>6076</v>
      </c>
      <c r="G52" s="42">
        <v>5024</v>
      </c>
      <c r="H52" s="48">
        <f t="shared" si="6"/>
        <v>-1052</v>
      </c>
      <c r="I52" s="424">
        <f t="shared" si="7"/>
        <v>-0.17314022383146807</v>
      </c>
    </row>
    <row r="53" spans="1:9" ht="15" customHeight="1">
      <c r="A53" s="238">
        <v>16</v>
      </c>
      <c r="B53" s="239" t="s">
        <v>139</v>
      </c>
      <c r="C53" s="42">
        <v>3735</v>
      </c>
      <c r="D53" s="42">
        <v>3046</v>
      </c>
      <c r="E53" s="42">
        <v>2928</v>
      </c>
      <c r="F53" s="42">
        <v>2750</v>
      </c>
      <c r="G53" s="42">
        <v>2285</v>
      </c>
      <c r="H53" s="48">
        <f t="shared" si="6"/>
        <v>-465</v>
      </c>
      <c r="I53" s="424">
        <f t="shared" si="7"/>
        <v>-0.1690909090909091</v>
      </c>
    </row>
    <row r="54" spans="1:9" ht="15" customHeight="1" thickBot="1">
      <c r="A54" s="249">
        <v>17</v>
      </c>
      <c r="B54" s="250" t="s">
        <v>140</v>
      </c>
      <c r="C54" s="112">
        <v>2786</v>
      </c>
      <c r="D54" s="112">
        <v>2419</v>
      </c>
      <c r="E54" s="112">
        <v>2410</v>
      </c>
      <c r="F54" s="112">
        <v>2168</v>
      </c>
      <c r="G54" s="112">
        <v>1728</v>
      </c>
      <c r="H54" s="70">
        <f t="shared" si="6"/>
        <v>-440</v>
      </c>
      <c r="I54" s="444">
        <f t="shared" si="7"/>
        <v>-0.2029520295202952</v>
      </c>
    </row>
    <row r="55" spans="1:9" ht="13.5" thickTop="1">
      <c r="B55" s="254"/>
      <c r="C55" s="66"/>
      <c r="D55" s="66"/>
      <c r="E55" s="66"/>
      <c r="F55" s="66"/>
      <c r="G55" s="66"/>
    </row>
  </sheetData>
  <mergeCells count="12">
    <mergeCell ref="A6:B6"/>
    <mergeCell ref="A5:B5"/>
    <mergeCell ref="F3:F4"/>
    <mergeCell ref="A1:I1"/>
    <mergeCell ref="A2:I2"/>
    <mergeCell ref="A3:A4"/>
    <mergeCell ref="B3:B4"/>
    <mergeCell ref="H3:I3"/>
    <mergeCell ref="D3:D4"/>
    <mergeCell ref="C3:C4"/>
    <mergeCell ref="E3:E4"/>
    <mergeCell ref="G3:G4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86" orientation="portrait" horizontalDpi="4294967292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M55"/>
  <sheetViews>
    <sheetView zoomScaleNormal="100" zoomScaleSheetLayoutView="75" workbookViewId="0">
      <selection activeCell="P11" sqref="P11"/>
    </sheetView>
  </sheetViews>
  <sheetFormatPr defaultRowHeight="12.75"/>
  <cols>
    <col min="1" max="1" width="3.5703125" style="20" customWidth="1"/>
    <col min="2" max="2" width="19.85546875" style="20" customWidth="1"/>
    <col min="3" max="4" width="11" style="20" customWidth="1"/>
    <col min="5" max="7" width="11" style="447" customWidth="1"/>
    <col min="8" max="8" width="12.42578125" style="447" customWidth="1"/>
    <col min="9" max="9" width="12.140625" style="447" customWidth="1"/>
    <col min="10" max="16384" width="9.140625" style="20"/>
  </cols>
  <sheetData>
    <row r="1" spans="1:13" s="44" customFormat="1" ht="15.75">
      <c r="A1" s="562" t="s">
        <v>1</v>
      </c>
      <c r="B1" s="603"/>
      <c r="C1" s="603"/>
      <c r="D1" s="603"/>
      <c r="E1" s="603"/>
      <c r="F1" s="603"/>
      <c r="G1" s="603"/>
      <c r="H1" s="603"/>
      <c r="I1" s="603"/>
      <c r="J1" s="471"/>
    </row>
    <row r="2" spans="1:13" ht="23.25" customHeight="1" thickBot="1">
      <c r="A2" s="597" t="s">
        <v>54</v>
      </c>
      <c r="B2" s="597"/>
      <c r="C2" s="597"/>
      <c r="D2" s="597"/>
      <c r="E2" s="597"/>
      <c r="F2" s="597"/>
      <c r="G2" s="597"/>
      <c r="H2" s="604"/>
      <c r="I2" s="604"/>
      <c r="J2" s="472"/>
    </row>
    <row r="3" spans="1:13" ht="17.25" customHeight="1" thickTop="1">
      <c r="A3" s="564" t="s">
        <v>87</v>
      </c>
      <c r="B3" s="566" t="s">
        <v>88</v>
      </c>
      <c r="C3" s="598" t="s">
        <v>179</v>
      </c>
      <c r="D3" s="598" t="s">
        <v>186</v>
      </c>
      <c r="E3" s="598" t="s">
        <v>245</v>
      </c>
      <c r="F3" s="598" t="s">
        <v>987</v>
      </c>
      <c r="G3" s="598" t="s">
        <v>1910</v>
      </c>
      <c r="H3" s="600" t="s">
        <v>75</v>
      </c>
      <c r="I3" s="601"/>
    </row>
    <row r="4" spans="1:13" ht="54" customHeight="1">
      <c r="A4" s="565"/>
      <c r="B4" s="567"/>
      <c r="C4" s="599"/>
      <c r="D4" s="599"/>
      <c r="E4" s="599"/>
      <c r="F4" s="602"/>
      <c r="G4" s="602"/>
      <c r="H4" s="485" t="s">
        <v>1911</v>
      </c>
      <c r="I4" s="488" t="s">
        <v>1912</v>
      </c>
    </row>
    <row r="5" spans="1:13" s="233" customFormat="1" ht="24.95" customHeight="1">
      <c r="A5" s="556" t="s">
        <v>69</v>
      </c>
      <c r="B5" s="557"/>
      <c r="C5" s="489">
        <v>1338925</v>
      </c>
      <c r="D5" s="489">
        <v>1395086</v>
      </c>
      <c r="E5" s="26">
        <v>1327190</v>
      </c>
      <c r="F5" s="26">
        <v>1082703</v>
      </c>
      <c r="G5" s="26">
        <v>1118441</v>
      </c>
      <c r="H5" s="26">
        <f>G5-F5</f>
        <v>35738</v>
      </c>
      <c r="I5" s="33">
        <f>H5/F5</f>
        <v>3.3008128729670093E-2</v>
      </c>
      <c r="J5" s="232"/>
      <c r="K5" s="232"/>
      <c r="L5" s="232"/>
      <c r="M5" s="232"/>
    </row>
    <row r="6" spans="1:13" s="17" customFormat="1" ht="32.25" customHeight="1">
      <c r="A6" s="558" t="s">
        <v>89</v>
      </c>
      <c r="B6" s="559"/>
      <c r="C6" s="435">
        <f>C7+C12+C18+C23+C32+C37</f>
        <v>142171</v>
      </c>
      <c r="D6" s="435">
        <f>D7+D12+D18+D23+D32+D37</f>
        <v>156906</v>
      </c>
      <c r="E6" s="435">
        <f>E7+E12+E18+E23+E32+E37</f>
        <v>155448</v>
      </c>
      <c r="F6" s="435">
        <f>F7+F12+F18+F23+F32+F37</f>
        <v>144017</v>
      </c>
      <c r="G6" s="435">
        <f>G7+G12+G18+G23+G32+G37</f>
        <v>132207</v>
      </c>
      <c r="H6" s="82">
        <f t="shared" ref="H6:H54" si="0">G6-F6</f>
        <v>-11810</v>
      </c>
      <c r="I6" s="85">
        <f t="shared" ref="I6:I54" si="1">H6/F6</f>
        <v>-8.2004207836574847E-2</v>
      </c>
    </row>
    <row r="7" spans="1:13" ht="17.100000000000001" customHeight="1">
      <c r="A7" s="224" t="s">
        <v>90</v>
      </c>
      <c r="B7" s="225"/>
      <c r="C7" s="436">
        <f>SUM(C8:C11)</f>
        <v>10776</v>
      </c>
      <c r="D7" s="436">
        <f>SUM(D8:D11)</f>
        <v>12000</v>
      </c>
      <c r="E7" s="436">
        <f>SUM(E8:E11)</f>
        <v>11924</v>
      </c>
      <c r="F7" s="436">
        <f>SUM(F8:F11)</f>
        <v>11644</v>
      </c>
      <c r="G7" s="436">
        <f>SUM(G8:G11)</f>
        <v>11220</v>
      </c>
      <c r="H7" s="203">
        <f t="shared" si="0"/>
        <v>-424</v>
      </c>
      <c r="I7" s="237">
        <f t="shared" si="1"/>
        <v>-3.6413603572655447E-2</v>
      </c>
    </row>
    <row r="8" spans="1:13" ht="15" customHeight="1">
      <c r="A8" s="238">
        <v>1</v>
      </c>
      <c r="B8" s="239" t="s">
        <v>97</v>
      </c>
      <c r="C8" s="105">
        <v>3279</v>
      </c>
      <c r="D8" s="105">
        <v>3577</v>
      </c>
      <c r="E8" s="105">
        <v>3577</v>
      </c>
      <c r="F8" s="105">
        <v>3518</v>
      </c>
      <c r="G8" s="105">
        <v>3679</v>
      </c>
      <c r="H8" s="48">
        <f t="shared" si="0"/>
        <v>161</v>
      </c>
      <c r="I8" s="424">
        <f t="shared" si="1"/>
        <v>4.5764638999431492E-2</v>
      </c>
    </row>
    <row r="9" spans="1:13" ht="15" customHeight="1">
      <c r="A9" s="238">
        <v>2</v>
      </c>
      <c r="B9" s="239" t="s">
        <v>98</v>
      </c>
      <c r="C9" s="105">
        <v>2710</v>
      </c>
      <c r="D9" s="105">
        <v>3065</v>
      </c>
      <c r="E9" s="105">
        <v>2902</v>
      </c>
      <c r="F9" s="105">
        <v>3054</v>
      </c>
      <c r="G9" s="105">
        <v>2470</v>
      </c>
      <c r="H9" s="48">
        <f>G9-F9</f>
        <v>-584</v>
      </c>
      <c r="I9" s="424">
        <f t="shared" si="1"/>
        <v>-0.19122462344466273</v>
      </c>
    </row>
    <row r="10" spans="1:13" ht="15" customHeight="1">
      <c r="A10" s="238">
        <v>3</v>
      </c>
      <c r="B10" s="239" t="s">
        <v>99</v>
      </c>
      <c r="C10" s="105">
        <v>3125</v>
      </c>
      <c r="D10" s="105">
        <v>3353</v>
      </c>
      <c r="E10" s="105">
        <v>3350</v>
      </c>
      <c r="F10" s="105">
        <v>3044</v>
      </c>
      <c r="G10" s="105">
        <v>3188</v>
      </c>
      <c r="H10" s="48">
        <f t="shared" si="0"/>
        <v>144</v>
      </c>
      <c r="I10" s="424">
        <f t="shared" si="1"/>
        <v>4.7306176084099871E-2</v>
      </c>
    </row>
    <row r="11" spans="1:13" ht="15" customHeight="1">
      <c r="A11" s="238">
        <v>4</v>
      </c>
      <c r="B11" s="239" t="s">
        <v>100</v>
      </c>
      <c r="C11" s="105">
        <v>1662</v>
      </c>
      <c r="D11" s="105">
        <v>2005</v>
      </c>
      <c r="E11" s="105">
        <v>2095</v>
      </c>
      <c r="F11" s="105">
        <v>2028</v>
      </c>
      <c r="G11" s="105">
        <v>1883</v>
      </c>
      <c r="H11" s="48">
        <f t="shared" si="0"/>
        <v>-145</v>
      </c>
      <c r="I11" s="424">
        <f t="shared" si="1"/>
        <v>-7.1499013806706119E-2</v>
      </c>
    </row>
    <row r="12" spans="1:13" ht="17.100000000000001" customHeight="1">
      <c r="A12" s="224" t="s">
        <v>2</v>
      </c>
      <c r="B12" s="225"/>
      <c r="C12" s="436">
        <f>SUM(C13:C17)</f>
        <v>10171</v>
      </c>
      <c r="D12" s="436">
        <f>SUM(D13:D17)</f>
        <v>11746</v>
      </c>
      <c r="E12" s="436">
        <f>SUM(E13:E17)</f>
        <v>11403</v>
      </c>
      <c r="F12" s="436">
        <f>SUM(F13:F17)</f>
        <v>11536</v>
      </c>
      <c r="G12" s="436">
        <f>SUM(G13:G17)</f>
        <v>10754</v>
      </c>
      <c r="H12" s="203">
        <f t="shared" si="0"/>
        <v>-782</v>
      </c>
      <c r="I12" s="237">
        <f t="shared" si="1"/>
        <v>-6.77877947295423E-2</v>
      </c>
    </row>
    <row r="13" spans="1:13" ht="15" customHeight="1">
      <c r="A13" s="238">
        <v>1</v>
      </c>
      <c r="B13" s="239" t="s">
        <v>101</v>
      </c>
      <c r="C13" s="105">
        <v>1853</v>
      </c>
      <c r="D13" s="105">
        <v>2109</v>
      </c>
      <c r="E13" s="105">
        <v>2044</v>
      </c>
      <c r="F13" s="105">
        <v>2171</v>
      </c>
      <c r="G13" s="105">
        <v>1836</v>
      </c>
      <c r="H13" s="48">
        <f t="shared" si="0"/>
        <v>-335</v>
      </c>
      <c r="I13" s="424">
        <f t="shared" si="1"/>
        <v>-0.15430677107323815</v>
      </c>
    </row>
    <row r="14" spans="1:13" s="40" customFormat="1" ht="15" customHeight="1">
      <c r="A14" s="242">
        <v>2</v>
      </c>
      <c r="B14" s="243" t="s">
        <v>103</v>
      </c>
      <c r="C14" s="28">
        <v>1813</v>
      </c>
      <c r="D14" s="28">
        <v>1956</v>
      </c>
      <c r="E14" s="28">
        <v>1919</v>
      </c>
      <c r="F14" s="28">
        <v>1857</v>
      </c>
      <c r="G14" s="28">
        <v>1732</v>
      </c>
      <c r="H14" s="69">
        <f t="shared" si="0"/>
        <v>-125</v>
      </c>
      <c r="I14" s="424">
        <f t="shared" si="1"/>
        <v>-6.731287022078622E-2</v>
      </c>
    </row>
    <row r="15" spans="1:13" ht="15" customHeight="1">
      <c r="A15" s="238">
        <v>3</v>
      </c>
      <c r="B15" s="246" t="s">
        <v>102</v>
      </c>
      <c r="C15" s="105">
        <v>2602</v>
      </c>
      <c r="D15" s="105">
        <v>2948</v>
      </c>
      <c r="E15" s="105">
        <v>3018</v>
      </c>
      <c r="F15" s="105">
        <v>3038</v>
      </c>
      <c r="G15" s="105">
        <v>2932</v>
      </c>
      <c r="H15" s="48">
        <f t="shared" si="0"/>
        <v>-106</v>
      </c>
      <c r="I15" s="424">
        <f t="shared" si="1"/>
        <v>-3.4891375905200792E-2</v>
      </c>
    </row>
    <row r="16" spans="1:13" ht="15" customHeight="1">
      <c r="A16" s="238">
        <v>4</v>
      </c>
      <c r="B16" s="239" t="s">
        <v>104</v>
      </c>
      <c r="C16" s="105">
        <v>2307</v>
      </c>
      <c r="D16" s="105">
        <v>2859</v>
      </c>
      <c r="E16" s="105">
        <v>2559</v>
      </c>
      <c r="F16" s="105">
        <v>2663</v>
      </c>
      <c r="G16" s="105">
        <v>2502</v>
      </c>
      <c r="H16" s="48">
        <f t="shared" si="0"/>
        <v>-161</v>
      </c>
      <c r="I16" s="424">
        <f t="shared" si="1"/>
        <v>-6.0458129928651898E-2</v>
      </c>
    </row>
    <row r="17" spans="1:9" ht="15" customHeight="1">
      <c r="A17" s="238">
        <v>5</v>
      </c>
      <c r="B17" s="239" t="s">
        <v>105</v>
      </c>
      <c r="C17" s="105">
        <v>1596</v>
      </c>
      <c r="D17" s="105">
        <v>1874</v>
      </c>
      <c r="E17" s="105">
        <v>1863</v>
      </c>
      <c r="F17" s="105">
        <v>1807</v>
      </c>
      <c r="G17" s="105">
        <v>1752</v>
      </c>
      <c r="H17" s="48">
        <f t="shared" si="0"/>
        <v>-55</v>
      </c>
      <c r="I17" s="424">
        <f t="shared" si="1"/>
        <v>-3.0437188710570006E-2</v>
      </c>
    </row>
    <row r="18" spans="1:9" ht="17.100000000000001" customHeight="1">
      <c r="A18" s="224" t="s">
        <v>92</v>
      </c>
      <c r="B18" s="225"/>
      <c r="C18" s="436">
        <f>SUM(C19:C22)</f>
        <v>14996</v>
      </c>
      <c r="D18" s="436">
        <f>SUM(D19:D22)</f>
        <v>15745</v>
      </c>
      <c r="E18" s="436">
        <f>SUM(E19:E22)</f>
        <v>15931</v>
      </c>
      <c r="F18" s="436">
        <f>SUM(F19:F22)</f>
        <v>14846</v>
      </c>
      <c r="G18" s="436">
        <f>SUM(G19:G22)</f>
        <v>13377</v>
      </c>
      <c r="H18" s="203">
        <f t="shared" si="0"/>
        <v>-1469</v>
      </c>
      <c r="I18" s="237">
        <f t="shared" si="1"/>
        <v>-9.8949211908931703E-2</v>
      </c>
    </row>
    <row r="19" spans="1:9" ht="15" customHeight="1">
      <c r="A19" s="238">
        <v>1</v>
      </c>
      <c r="B19" s="239" t="s">
        <v>106</v>
      </c>
      <c r="C19" s="105">
        <v>2149</v>
      </c>
      <c r="D19" s="105">
        <v>2615</v>
      </c>
      <c r="E19" s="105">
        <v>2653</v>
      </c>
      <c r="F19" s="105">
        <v>2432</v>
      </c>
      <c r="G19" s="105">
        <v>2297</v>
      </c>
      <c r="H19" s="48">
        <f t="shared" si="0"/>
        <v>-135</v>
      </c>
      <c r="I19" s="424">
        <f t="shared" si="1"/>
        <v>-5.5509868421052634E-2</v>
      </c>
    </row>
    <row r="20" spans="1:9" s="40" customFormat="1" ht="15" customHeight="1">
      <c r="A20" s="242">
        <v>2</v>
      </c>
      <c r="B20" s="243" t="s">
        <v>108</v>
      </c>
      <c r="C20" s="28">
        <v>5123</v>
      </c>
      <c r="D20" s="28">
        <v>5181</v>
      </c>
      <c r="E20" s="28">
        <v>5251</v>
      </c>
      <c r="F20" s="28">
        <v>5053</v>
      </c>
      <c r="G20" s="28">
        <v>4122</v>
      </c>
      <c r="H20" s="69">
        <f t="shared" si="0"/>
        <v>-931</v>
      </c>
      <c r="I20" s="424">
        <f t="shared" si="1"/>
        <v>-0.18424698199089651</v>
      </c>
    </row>
    <row r="21" spans="1:9" ht="15" customHeight="1">
      <c r="A21" s="238">
        <v>3</v>
      </c>
      <c r="B21" s="246" t="s">
        <v>107</v>
      </c>
      <c r="C21" s="105">
        <v>5387</v>
      </c>
      <c r="D21" s="105">
        <v>5459</v>
      </c>
      <c r="E21" s="105">
        <v>5501</v>
      </c>
      <c r="F21" s="105">
        <v>4961</v>
      </c>
      <c r="G21" s="105">
        <v>4749</v>
      </c>
      <c r="H21" s="48">
        <f t="shared" si="0"/>
        <v>-212</v>
      </c>
      <c r="I21" s="424">
        <f t="shared" si="1"/>
        <v>-4.273331989518242E-2</v>
      </c>
    </row>
    <row r="22" spans="1:9" ht="15" customHeight="1">
      <c r="A22" s="238">
        <v>4</v>
      </c>
      <c r="B22" s="239" t="s">
        <v>109</v>
      </c>
      <c r="C22" s="105">
        <v>2337</v>
      </c>
      <c r="D22" s="105">
        <v>2490</v>
      </c>
      <c r="E22" s="105">
        <v>2526</v>
      </c>
      <c r="F22" s="105">
        <v>2400</v>
      </c>
      <c r="G22" s="105">
        <v>2209</v>
      </c>
      <c r="H22" s="48">
        <f t="shared" si="0"/>
        <v>-191</v>
      </c>
      <c r="I22" s="424">
        <f t="shared" si="1"/>
        <v>-7.9583333333333339E-2</v>
      </c>
    </row>
    <row r="23" spans="1:9" ht="17.100000000000001" customHeight="1">
      <c r="A23" s="224" t="s">
        <v>93</v>
      </c>
      <c r="B23" s="225"/>
      <c r="C23" s="436">
        <f>SUM(C24:C31)</f>
        <v>27453</v>
      </c>
      <c r="D23" s="436">
        <f>SUM(D24:D31)</f>
        <v>30023</v>
      </c>
      <c r="E23" s="436">
        <f>SUM(E24:E31)</f>
        <v>29495</v>
      </c>
      <c r="F23" s="436">
        <f>SUM(F24:F31)</f>
        <v>28496</v>
      </c>
      <c r="G23" s="436">
        <f>SUM(G24:G31)</f>
        <v>26886</v>
      </c>
      <c r="H23" s="203">
        <f t="shared" si="0"/>
        <v>-1610</v>
      </c>
      <c r="I23" s="237">
        <f t="shared" si="1"/>
        <v>-5.6499157776530036E-2</v>
      </c>
    </row>
    <row r="24" spans="1:9" ht="15" customHeight="1">
      <c r="A24" s="238">
        <v>1</v>
      </c>
      <c r="B24" s="239" t="s">
        <v>110</v>
      </c>
      <c r="C24" s="105">
        <v>1278</v>
      </c>
      <c r="D24" s="105">
        <v>1468</v>
      </c>
      <c r="E24" s="105">
        <v>1413</v>
      </c>
      <c r="F24" s="105">
        <v>1391</v>
      </c>
      <c r="G24" s="105">
        <v>1177</v>
      </c>
      <c r="H24" s="48">
        <f t="shared" si="0"/>
        <v>-214</v>
      </c>
      <c r="I24" s="424">
        <f t="shared" si="1"/>
        <v>-0.15384615384615385</v>
      </c>
    </row>
    <row r="25" spans="1:9" ht="15" customHeight="1">
      <c r="A25" s="238">
        <v>2</v>
      </c>
      <c r="B25" s="239" t="s">
        <v>111</v>
      </c>
      <c r="C25" s="105">
        <v>2503</v>
      </c>
      <c r="D25" s="105">
        <v>2881</v>
      </c>
      <c r="E25" s="105">
        <v>2769</v>
      </c>
      <c r="F25" s="105">
        <v>2338</v>
      </c>
      <c r="G25" s="105">
        <v>2118</v>
      </c>
      <c r="H25" s="48">
        <f t="shared" si="0"/>
        <v>-220</v>
      </c>
      <c r="I25" s="424">
        <f t="shared" si="1"/>
        <v>-9.4097519247219846E-2</v>
      </c>
    </row>
    <row r="26" spans="1:9" ht="15" customHeight="1">
      <c r="A26" s="238">
        <v>3</v>
      </c>
      <c r="B26" s="239" t="s">
        <v>112</v>
      </c>
      <c r="C26" s="105">
        <v>1644</v>
      </c>
      <c r="D26" s="105">
        <v>1783</v>
      </c>
      <c r="E26" s="105">
        <v>1885</v>
      </c>
      <c r="F26" s="105">
        <v>1722</v>
      </c>
      <c r="G26" s="105">
        <v>1622</v>
      </c>
      <c r="H26" s="48">
        <f t="shared" si="0"/>
        <v>-100</v>
      </c>
      <c r="I26" s="424">
        <f t="shared" si="1"/>
        <v>-5.8072009291521488E-2</v>
      </c>
    </row>
    <row r="27" spans="1:9" ht="15" customHeight="1">
      <c r="A27" s="238">
        <v>4</v>
      </c>
      <c r="B27" s="239" t="s">
        <v>143</v>
      </c>
      <c r="C27" s="105">
        <v>2190</v>
      </c>
      <c r="D27" s="105">
        <v>2414</v>
      </c>
      <c r="E27" s="105">
        <v>2354</v>
      </c>
      <c r="F27" s="105">
        <v>2473</v>
      </c>
      <c r="G27" s="105">
        <v>2470</v>
      </c>
      <c r="H27" s="48">
        <f t="shared" si="0"/>
        <v>-3</v>
      </c>
      <c r="I27" s="424">
        <f t="shared" si="1"/>
        <v>-1.2131014961585119E-3</v>
      </c>
    </row>
    <row r="28" spans="1:9" s="40" customFormat="1" ht="15" customHeight="1">
      <c r="A28" s="242">
        <v>5</v>
      </c>
      <c r="B28" s="243" t="s">
        <v>144</v>
      </c>
      <c r="C28" s="28">
        <v>8861</v>
      </c>
      <c r="D28" s="28">
        <v>9412</v>
      </c>
      <c r="E28" s="28">
        <v>9050</v>
      </c>
      <c r="F28" s="28">
        <v>8558</v>
      </c>
      <c r="G28" s="28">
        <v>8220</v>
      </c>
      <c r="H28" s="69">
        <f t="shared" si="0"/>
        <v>-338</v>
      </c>
      <c r="I28" s="424">
        <f t="shared" si="1"/>
        <v>-3.9495209161018931E-2</v>
      </c>
    </row>
    <row r="29" spans="1:9" ht="15" customHeight="1">
      <c r="A29" s="238">
        <v>6</v>
      </c>
      <c r="B29" s="246" t="s">
        <v>114</v>
      </c>
      <c r="C29" s="105">
        <v>6945</v>
      </c>
      <c r="D29" s="105">
        <v>7401</v>
      </c>
      <c r="E29" s="105">
        <v>7471</v>
      </c>
      <c r="F29" s="105">
        <v>7279</v>
      </c>
      <c r="G29" s="105">
        <v>6903</v>
      </c>
      <c r="H29" s="48">
        <f t="shared" si="0"/>
        <v>-376</v>
      </c>
      <c r="I29" s="424">
        <f t="shared" si="1"/>
        <v>-5.1655447176810004E-2</v>
      </c>
    </row>
    <row r="30" spans="1:9" ht="15" customHeight="1">
      <c r="A30" s="238">
        <v>7</v>
      </c>
      <c r="B30" s="239" t="s">
        <v>116</v>
      </c>
      <c r="C30" s="105">
        <v>2367</v>
      </c>
      <c r="D30" s="105">
        <v>2674</v>
      </c>
      <c r="E30" s="105">
        <v>2841</v>
      </c>
      <c r="F30" s="105">
        <v>2784</v>
      </c>
      <c r="G30" s="105">
        <v>2405</v>
      </c>
      <c r="H30" s="48">
        <f t="shared" si="0"/>
        <v>-379</v>
      </c>
      <c r="I30" s="424">
        <f t="shared" si="1"/>
        <v>-0.13613505747126436</v>
      </c>
    </row>
    <row r="31" spans="1:9" ht="15" customHeight="1">
      <c r="A31" s="238">
        <v>8</v>
      </c>
      <c r="B31" s="239" t="s">
        <v>120</v>
      </c>
      <c r="C31" s="105">
        <v>1665</v>
      </c>
      <c r="D31" s="105">
        <v>1990</v>
      </c>
      <c r="E31" s="105">
        <v>1712</v>
      </c>
      <c r="F31" s="105">
        <v>1951</v>
      </c>
      <c r="G31" s="105">
        <v>1971</v>
      </c>
      <c r="H31" s="48">
        <f t="shared" si="0"/>
        <v>20</v>
      </c>
      <c r="I31" s="424">
        <f t="shared" si="1"/>
        <v>1.0251153254741158E-2</v>
      </c>
    </row>
    <row r="32" spans="1:9" ht="17.100000000000001" customHeight="1">
      <c r="A32" s="224" t="s">
        <v>5</v>
      </c>
      <c r="B32" s="225"/>
      <c r="C32" s="436">
        <f>SUM(C33:C36)</f>
        <v>6912</v>
      </c>
      <c r="D32" s="436">
        <f>SUM(D33:D36)</f>
        <v>7777</v>
      </c>
      <c r="E32" s="436">
        <f>SUM(E33:E36)</f>
        <v>7996</v>
      </c>
      <c r="F32" s="436">
        <f>SUM(F33:F36)</f>
        <v>7172</v>
      </c>
      <c r="G32" s="436">
        <f>SUM(G33:G36)</f>
        <v>6435</v>
      </c>
      <c r="H32" s="203">
        <f t="shared" si="0"/>
        <v>-737</v>
      </c>
      <c r="I32" s="237">
        <f t="shared" si="1"/>
        <v>-0.10276073619631902</v>
      </c>
    </row>
    <row r="33" spans="1:9" ht="15" customHeight="1">
      <c r="A33" s="238">
        <v>1</v>
      </c>
      <c r="B33" s="239" t="s">
        <v>145</v>
      </c>
      <c r="C33" s="105">
        <v>1156</v>
      </c>
      <c r="D33" s="105">
        <v>1395</v>
      </c>
      <c r="E33" s="105">
        <v>1389</v>
      </c>
      <c r="F33" s="105">
        <v>1225</v>
      </c>
      <c r="G33" s="105">
        <v>1082</v>
      </c>
      <c r="H33" s="48">
        <f t="shared" si="0"/>
        <v>-143</v>
      </c>
      <c r="I33" s="424">
        <f t="shared" si="1"/>
        <v>-0.11673469387755102</v>
      </c>
    </row>
    <row r="34" spans="1:9" s="40" customFormat="1" ht="15" customHeight="1">
      <c r="A34" s="242">
        <v>2</v>
      </c>
      <c r="B34" s="243" t="s">
        <v>146</v>
      </c>
      <c r="C34" s="28">
        <v>2184</v>
      </c>
      <c r="D34" s="28">
        <v>2438</v>
      </c>
      <c r="E34" s="28">
        <v>2504</v>
      </c>
      <c r="F34" s="28">
        <v>2128</v>
      </c>
      <c r="G34" s="28">
        <v>1902</v>
      </c>
      <c r="H34" s="69">
        <f t="shared" si="0"/>
        <v>-226</v>
      </c>
      <c r="I34" s="424">
        <f t="shared" si="1"/>
        <v>-0.10620300751879699</v>
      </c>
    </row>
    <row r="35" spans="1:9" ht="15" customHeight="1">
      <c r="A35" s="238">
        <v>3</v>
      </c>
      <c r="B35" s="246" t="s">
        <v>122</v>
      </c>
      <c r="C35" s="105">
        <v>1932</v>
      </c>
      <c r="D35" s="105">
        <v>2348</v>
      </c>
      <c r="E35" s="105">
        <v>2380</v>
      </c>
      <c r="F35" s="105">
        <v>2212</v>
      </c>
      <c r="G35" s="105">
        <v>1770</v>
      </c>
      <c r="H35" s="48">
        <f t="shared" si="0"/>
        <v>-442</v>
      </c>
      <c r="I35" s="424">
        <f t="shared" si="1"/>
        <v>-0.19981916817359854</v>
      </c>
    </row>
    <row r="36" spans="1:9" ht="15" customHeight="1">
      <c r="A36" s="238">
        <v>4</v>
      </c>
      <c r="B36" s="239" t="s">
        <v>124</v>
      </c>
      <c r="C36" s="105">
        <v>1640</v>
      </c>
      <c r="D36" s="105">
        <v>1596</v>
      </c>
      <c r="E36" s="105">
        <v>1723</v>
      </c>
      <c r="F36" s="105">
        <v>1607</v>
      </c>
      <c r="G36" s="105">
        <v>1681</v>
      </c>
      <c r="H36" s="48">
        <f t="shared" si="0"/>
        <v>74</v>
      </c>
      <c r="I36" s="424">
        <f t="shared" si="1"/>
        <v>4.6048537647790912E-2</v>
      </c>
    </row>
    <row r="37" spans="1:9" ht="17.100000000000001" customHeight="1">
      <c r="A37" s="224" t="s">
        <v>52</v>
      </c>
      <c r="B37" s="225"/>
      <c r="C37" s="436">
        <f>SUM(C38:C54)</f>
        <v>71863</v>
      </c>
      <c r="D37" s="436">
        <f>SUM(D38:D54)</f>
        <v>79615</v>
      </c>
      <c r="E37" s="436">
        <f>SUM(E38:E54)</f>
        <v>78699</v>
      </c>
      <c r="F37" s="436">
        <f>SUM(F38:F54)</f>
        <v>70323</v>
      </c>
      <c r="G37" s="436">
        <f>SUM(G38:G54)</f>
        <v>63535</v>
      </c>
      <c r="H37" s="203">
        <f t="shared" si="0"/>
        <v>-6788</v>
      </c>
      <c r="I37" s="237">
        <f t="shared" si="1"/>
        <v>-9.6526029890647444E-2</v>
      </c>
    </row>
    <row r="38" spans="1:9" ht="15" customHeight="1">
      <c r="A38" s="479">
        <v>1</v>
      </c>
      <c r="B38" s="239" t="s">
        <v>125</v>
      </c>
      <c r="C38" s="105">
        <v>2756</v>
      </c>
      <c r="D38" s="105">
        <v>2917</v>
      </c>
      <c r="E38" s="105">
        <v>2888</v>
      </c>
      <c r="F38" s="105">
        <v>3050</v>
      </c>
      <c r="G38" s="105">
        <v>2652</v>
      </c>
      <c r="H38" s="48">
        <f t="shared" si="0"/>
        <v>-398</v>
      </c>
      <c r="I38" s="424">
        <f t="shared" si="1"/>
        <v>-0.13049180327868853</v>
      </c>
    </row>
    <row r="39" spans="1:9" ht="15" customHeight="1">
      <c r="A39" s="238">
        <v>2</v>
      </c>
      <c r="B39" s="239" t="s">
        <v>126</v>
      </c>
      <c r="C39" s="105">
        <v>2166</v>
      </c>
      <c r="D39" s="105">
        <v>2161</v>
      </c>
      <c r="E39" s="105">
        <v>1937</v>
      </c>
      <c r="F39" s="105">
        <v>1697</v>
      </c>
      <c r="G39" s="105">
        <v>1567</v>
      </c>
      <c r="H39" s="48">
        <f t="shared" si="0"/>
        <v>-130</v>
      </c>
      <c r="I39" s="424">
        <f t="shared" si="1"/>
        <v>-7.6605774896876838E-2</v>
      </c>
    </row>
    <row r="40" spans="1:9" ht="15" customHeight="1">
      <c r="A40" s="238">
        <v>3</v>
      </c>
      <c r="B40" s="239" t="s">
        <v>127</v>
      </c>
      <c r="C40" s="105">
        <v>2360</v>
      </c>
      <c r="D40" s="105">
        <v>2498</v>
      </c>
      <c r="E40" s="105">
        <v>2418</v>
      </c>
      <c r="F40" s="105">
        <v>2056</v>
      </c>
      <c r="G40" s="105">
        <v>2003</v>
      </c>
      <c r="H40" s="48">
        <f t="shared" si="0"/>
        <v>-53</v>
      </c>
      <c r="I40" s="424">
        <f t="shared" si="1"/>
        <v>-2.5778210116731516E-2</v>
      </c>
    </row>
    <row r="41" spans="1:9" ht="15" customHeight="1">
      <c r="A41" s="238">
        <v>4</v>
      </c>
      <c r="B41" s="239" t="s">
        <v>128</v>
      </c>
      <c r="C41" s="105">
        <v>2667</v>
      </c>
      <c r="D41" s="105">
        <v>2967</v>
      </c>
      <c r="E41" s="105">
        <v>2908</v>
      </c>
      <c r="F41" s="105">
        <v>2543</v>
      </c>
      <c r="G41" s="105">
        <v>2477</v>
      </c>
      <c r="H41" s="48">
        <f t="shared" si="0"/>
        <v>-66</v>
      </c>
      <c r="I41" s="424">
        <f t="shared" si="1"/>
        <v>-2.595359811246559E-2</v>
      </c>
    </row>
    <row r="42" spans="1:9" ht="15" customHeight="1">
      <c r="A42" s="238">
        <v>5</v>
      </c>
      <c r="B42" s="239" t="s">
        <v>129</v>
      </c>
      <c r="C42" s="105">
        <v>3003</v>
      </c>
      <c r="D42" s="105">
        <v>3530</v>
      </c>
      <c r="E42" s="105">
        <v>3669</v>
      </c>
      <c r="F42" s="105">
        <v>3120</v>
      </c>
      <c r="G42" s="105">
        <v>2925</v>
      </c>
      <c r="H42" s="48">
        <f t="shared" si="0"/>
        <v>-195</v>
      </c>
      <c r="I42" s="424">
        <f t="shared" si="1"/>
        <v>-6.25E-2</v>
      </c>
    </row>
    <row r="43" spans="1:9" ht="15" customHeight="1">
      <c r="A43" s="238">
        <v>6</v>
      </c>
      <c r="B43" s="239" t="s">
        <v>130</v>
      </c>
      <c r="C43" s="105">
        <v>2126</v>
      </c>
      <c r="D43" s="105">
        <v>2337</v>
      </c>
      <c r="E43" s="105">
        <v>2412</v>
      </c>
      <c r="F43" s="105">
        <v>2048</v>
      </c>
      <c r="G43" s="105">
        <v>1843</v>
      </c>
      <c r="H43" s="48">
        <f t="shared" si="0"/>
        <v>-205</v>
      </c>
      <c r="I43" s="424">
        <f t="shared" si="1"/>
        <v>-0.10009765625</v>
      </c>
    </row>
    <row r="44" spans="1:9" ht="15" customHeight="1">
      <c r="A44" s="238">
        <v>7</v>
      </c>
      <c r="B44" s="239" t="s">
        <v>131</v>
      </c>
      <c r="C44" s="105">
        <v>3128</v>
      </c>
      <c r="D44" s="105">
        <v>3195</v>
      </c>
      <c r="E44" s="105">
        <v>2870</v>
      </c>
      <c r="F44" s="105">
        <v>2522</v>
      </c>
      <c r="G44" s="105">
        <v>2205</v>
      </c>
      <c r="H44" s="48">
        <f t="shared" si="0"/>
        <v>-317</v>
      </c>
      <c r="I44" s="424">
        <f t="shared" si="1"/>
        <v>-0.12569389373513085</v>
      </c>
    </row>
    <row r="45" spans="1:9" ht="15" customHeight="1">
      <c r="A45" s="238">
        <v>8</v>
      </c>
      <c r="B45" s="239" t="s">
        <v>132</v>
      </c>
      <c r="C45" s="105">
        <v>3466</v>
      </c>
      <c r="D45" s="105">
        <v>3608</v>
      </c>
      <c r="E45" s="105">
        <v>3523</v>
      </c>
      <c r="F45" s="105">
        <v>3332</v>
      </c>
      <c r="G45" s="105">
        <v>3233</v>
      </c>
      <c r="H45" s="48">
        <f t="shared" si="0"/>
        <v>-99</v>
      </c>
      <c r="I45" s="424">
        <f t="shared" si="1"/>
        <v>-2.971188475390156E-2</v>
      </c>
    </row>
    <row r="46" spans="1:9" ht="15" customHeight="1">
      <c r="A46" s="238">
        <v>9</v>
      </c>
      <c r="B46" s="239" t="s">
        <v>133</v>
      </c>
      <c r="C46" s="105">
        <v>3151</v>
      </c>
      <c r="D46" s="105">
        <v>3190</v>
      </c>
      <c r="E46" s="105">
        <v>2934</v>
      </c>
      <c r="F46" s="105">
        <v>2783</v>
      </c>
      <c r="G46" s="105">
        <v>2380</v>
      </c>
      <c r="H46" s="48">
        <f t="shared" si="0"/>
        <v>-403</v>
      </c>
      <c r="I46" s="424">
        <f t="shared" si="1"/>
        <v>-0.14480776140855192</v>
      </c>
    </row>
    <row r="47" spans="1:9" ht="15" customHeight="1">
      <c r="A47" s="238">
        <v>10</v>
      </c>
      <c r="B47" s="239" t="s">
        <v>134</v>
      </c>
      <c r="C47" s="105">
        <v>2527</v>
      </c>
      <c r="D47" s="105">
        <v>2548</v>
      </c>
      <c r="E47" s="105">
        <v>2641</v>
      </c>
      <c r="F47" s="105">
        <v>2360</v>
      </c>
      <c r="G47" s="105">
        <v>2302</v>
      </c>
      <c r="H47" s="48">
        <f t="shared" si="0"/>
        <v>-58</v>
      </c>
      <c r="I47" s="424">
        <f t="shared" si="1"/>
        <v>-2.4576271186440679E-2</v>
      </c>
    </row>
    <row r="48" spans="1:9" ht="15" customHeight="1">
      <c r="A48" s="238">
        <v>11</v>
      </c>
      <c r="B48" s="239" t="s">
        <v>135</v>
      </c>
      <c r="C48" s="105">
        <v>2950</v>
      </c>
      <c r="D48" s="105">
        <v>2583</v>
      </c>
      <c r="E48" s="105">
        <v>2770</v>
      </c>
      <c r="F48" s="105">
        <v>2412</v>
      </c>
      <c r="G48" s="105">
        <v>2148</v>
      </c>
      <c r="H48" s="48">
        <f t="shared" si="0"/>
        <v>-264</v>
      </c>
      <c r="I48" s="424">
        <f t="shared" si="1"/>
        <v>-0.10945273631840796</v>
      </c>
    </row>
    <row r="49" spans="1:9" s="40" customFormat="1" ht="15" customHeight="1">
      <c r="A49" s="242">
        <v>12</v>
      </c>
      <c r="B49" s="248" t="s">
        <v>82</v>
      </c>
      <c r="C49" s="28">
        <v>25512</v>
      </c>
      <c r="D49" s="28">
        <v>30773</v>
      </c>
      <c r="E49" s="28">
        <v>30582</v>
      </c>
      <c r="F49" s="28">
        <v>26807</v>
      </c>
      <c r="G49" s="28">
        <v>23795</v>
      </c>
      <c r="H49" s="69">
        <f t="shared" si="0"/>
        <v>-3012</v>
      </c>
      <c r="I49" s="424">
        <f t="shared" si="1"/>
        <v>-0.11235871227664417</v>
      </c>
    </row>
    <row r="50" spans="1:9" ht="15" customHeight="1">
      <c r="A50" s="238">
        <v>13</v>
      </c>
      <c r="B50" s="239" t="s">
        <v>136</v>
      </c>
      <c r="C50" s="105">
        <v>2133</v>
      </c>
      <c r="D50" s="105">
        <v>2144</v>
      </c>
      <c r="E50" s="105">
        <v>1909</v>
      </c>
      <c r="F50" s="105">
        <v>1958</v>
      </c>
      <c r="G50" s="105">
        <v>1454</v>
      </c>
      <c r="H50" s="48">
        <f t="shared" si="0"/>
        <v>-504</v>
      </c>
      <c r="I50" s="424">
        <f t="shared" si="1"/>
        <v>-0.25740551583248211</v>
      </c>
    </row>
    <row r="51" spans="1:9" ht="15" customHeight="1">
      <c r="A51" s="238">
        <v>14</v>
      </c>
      <c r="B51" s="239" t="s">
        <v>137</v>
      </c>
      <c r="C51" s="105">
        <v>2087</v>
      </c>
      <c r="D51" s="105">
        <v>2192</v>
      </c>
      <c r="E51" s="105">
        <v>2219</v>
      </c>
      <c r="F51" s="105">
        <v>1999</v>
      </c>
      <c r="G51" s="105">
        <v>1759</v>
      </c>
      <c r="H51" s="48">
        <f t="shared" si="0"/>
        <v>-240</v>
      </c>
      <c r="I51" s="424">
        <f t="shared" si="1"/>
        <v>-0.12006003001500751</v>
      </c>
    </row>
    <row r="52" spans="1:9" ht="15" customHeight="1">
      <c r="A52" s="238">
        <v>15</v>
      </c>
      <c r="B52" s="239" t="s">
        <v>138</v>
      </c>
      <c r="C52" s="105">
        <v>5947</v>
      </c>
      <c r="D52" s="105">
        <v>6831</v>
      </c>
      <c r="E52" s="105">
        <v>7096</v>
      </c>
      <c r="F52" s="105">
        <v>6546</v>
      </c>
      <c r="G52" s="105">
        <v>6064</v>
      </c>
      <c r="H52" s="48">
        <f t="shared" si="0"/>
        <v>-482</v>
      </c>
      <c r="I52" s="424">
        <f t="shared" si="1"/>
        <v>-7.3632752826153378E-2</v>
      </c>
    </row>
    <row r="53" spans="1:9" ht="15" customHeight="1">
      <c r="A53" s="238">
        <v>16</v>
      </c>
      <c r="B53" s="239" t="s">
        <v>139</v>
      </c>
      <c r="C53" s="105">
        <v>3472</v>
      </c>
      <c r="D53" s="105">
        <v>3631</v>
      </c>
      <c r="E53" s="105">
        <v>3285</v>
      </c>
      <c r="F53" s="105">
        <v>2811</v>
      </c>
      <c r="G53" s="105">
        <v>2653</v>
      </c>
      <c r="H53" s="48">
        <f t="shared" si="0"/>
        <v>-158</v>
      </c>
      <c r="I53" s="424">
        <f t="shared" si="1"/>
        <v>-5.6207755247242974E-2</v>
      </c>
    </row>
    <row r="54" spans="1:9" ht="15" customHeight="1" thickBot="1">
      <c r="A54" s="249">
        <v>17</v>
      </c>
      <c r="B54" s="250" t="s">
        <v>140</v>
      </c>
      <c r="C54" s="106">
        <v>2412</v>
      </c>
      <c r="D54" s="106">
        <v>2510</v>
      </c>
      <c r="E54" s="106">
        <v>2638</v>
      </c>
      <c r="F54" s="106">
        <v>2279</v>
      </c>
      <c r="G54" s="106">
        <v>2075</v>
      </c>
      <c r="H54" s="70">
        <f t="shared" si="0"/>
        <v>-204</v>
      </c>
      <c r="I54" s="444">
        <f t="shared" si="1"/>
        <v>-8.9512944273804296E-2</v>
      </c>
    </row>
    <row r="55" spans="1:9" ht="13.5" thickTop="1">
      <c r="B55" s="254"/>
      <c r="C55" s="66"/>
      <c r="D55" s="66"/>
    </row>
  </sheetData>
  <mergeCells count="12">
    <mergeCell ref="A6:B6"/>
    <mergeCell ref="A5:B5"/>
    <mergeCell ref="D3:D4"/>
    <mergeCell ref="G3:G4"/>
    <mergeCell ref="A1:I1"/>
    <mergeCell ref="A3:A4"/>
    <mergeCell ref="B3:B4"/>
    <mergeCell ref="H3:I3"/>
    <mergeCell ref="C3:C4"/>
    <mergeCell ref="E3:E4"/>
    <mergeCell ref="A2:I2"/>
    <mergeCell ref="F3:F4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87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L55"/>
  <sheetViews>
    <sheetView zoomScaleNormal="100" zoomScaleSheetLayoutView="75" workbookViewId="0">
      <selection activeCell="P11" sqref="P11"/>
    </sheetView>
  </sheetViews>
  <sheetFormatPr defaultRowHeight="12.75"/>
  <cols>
    <col min="1" max="1" width="3.5703125" style="20" customWidth="1"/>
    <col min="2" max="2" width="20.28515625" style="20" customWidth="1"/>
    <col min="3" max="7" width="10" style="20" customWidth="1"/>
    <col min="8" max="8" width="12.42578125" style="447" customWidth="1"/>
    <col min="9" max="9" width="12" style="447" customWidth="1"/>
    <col min="10" max="16384" width="9.140625" style="20"/>
  </cols>
  <sheetData>
    <row r="1" spans="1:12" s="44" customFormat="1" ht="15.75">
      <c r="A1" s="605" t="s">
        <v>83</v>
      </c>
      <c r="B1" s="605"/>
      <c r="C1" s="605"/>
      <c r="D1" s="605"/>
      <c r="E1" s="605"/>
      <c r="F1" s="605"/>
      <c r="G1" s="605"/>
      <c r="H1" s="605"/>
      <c r="I1" s="605"/>
      <c r="J1" s="471"/>
    </row>
    <row r="2" spans="1:12" ht="16.5" thickBot="1">
      <c r="A2" s="606" t="s">
        <v>55</v>
      </c>
      <c r="B2" s="606"/>
      <c r="C2" s="606"/>
      <c r="D2" s="606"/>
      <c r="E2" s="606"/>
      <c r="F2" s="606"/>
      <c r="G2" s="606"/>
      <c r="H2" s="606"/>
      <c r="I2" s="606"/>
      <c r="J2" s="472"/>
    </row>
    <row r="3" spans="1:12" ht="18.75" customHeight="1" thickTop="1">
      <c r="A3" s="564" t="s">
        <v>87</v>
      </c>
      <c r="B3" s="566" t="s">
        <v>88</v>
      </c>
      <c r="C3" s="598" t="s">
        <v>180</v>
      </c>
      <c r="D3" s="598" t="s">
        <v>187</v>
      </c>
      <c r="E3" s="598" t="s">
        <v>244</v>
      </c>
      <c r="F3" s="598" t="s">
        <v>988</v>
      </c>
      <c r="G3" s="598" t="s">
        <v>1913</v>
      </c>
      <c r="H3" s="600" t="s">
        <v>75</v>
      </c>
      <c r="I3" s="601"/>
    </row>
    <row r="4" spans="1:12" ht="48.75" customHeight="1">
      <c r="A4" s="565"/>
      <c r="B4" s="567"/>
      <c r="C4" s="599"/>
      <c r="D4" s="599"/>
      <c r="E4" s="599"/>
      <c r="F4" s="602"/>
      <c r="G4" s="602"/>
      <c r="H4" s="485" t="s">
        <v>1911</v>
      </c>
      <c r="I4" s="488" t="s">
        <v>1912</v>
      </c>
    </row>
    <row r="5" spans="1:12" s="233" customFormat="1" ht="24.95" customHeight="1">
      <c r="A5" s="556" t="s">
        <v>69</v>
      </c>
      <c r="B5" s="557"/>
      <c r="C5" s="26">
        <v>606487</v>
      </c>
      <c r="D5" s="26">
        <v>628551</v>
      </c>
      <c r="E5" s="26">
        <v>627699</v>
      </c>
      <c r="F5" s="26">
        <v>619345</v>
      </c>
      <c r="G5" s="26">
        <v>534030</v>
      </c>
      <c r="H5" s="26">
        <f>G5-F5</f>
        <v>-85315</v>
      </c>
      <c r="I5" s="33">
        <f>H5/F5</f>
        <v>-0.1377503653052822</v>
      </c>
      <c r="J5" s="232"/>
      <c r="K5" s="232"/>
      <c r="L5" s="232"/>
    </row>
    <row r="6" spans="1:12" s="17" customFormat="1" ht="27.95" customHeight="1">
      <c r="A6" s="558" t="s">
        <v>89</v>
      </c>
      <c r="B6" s="559"/>
      <c r="C6" s="82">
        <f>SUM(C7,C12,C18,C23,C32,C37)</f>
        <v>64087</v>
      </c>
      <c r="D6" s="82">
        <f>SUM(D7,D12,D18,D23,D32,D37)</f>
        <v>70608</v>
      </c>
      <c r="E6" s="82">
        <f>SUM(E7,E12,E18,E23,E32,E37)</f>
        <v>72753</v>
      </c>
      <c r="F6" s="82">
        <f>SUM(F7,F12,F18,F23,F32,F37)</f>
        <v>73740</v>
      </c>
      <c r="G6" s="82">
        <f>SUM(G7,G12,G18,G23,G32,G37)</f>
        <v>64399</v>
      </c>
      <c r="H6" s="82">
        <f t="shared" ref="H6:H54" si="0">G6-F6</f>
        <v>-9341</v>
      </c>
      <c r="I6" s="85">
        <f t="shared" ref="I6:I54" si="1">H6/F6</f>
        <v>-0.12667480336316789</v>
      </c>
    </row>
    <row r="7" spans="1:12" ht="17.100000000000001" customHeight="1">
      <c r="A7" s="224" t="s">
        <v>90</v>
      </c>
      <c r="B7" s="225"/>
      <c r="C7" s="203">
        <f>SUM(C8:C11)</f>
        <v>5277</v>
      </c>
      <c r="D7" s="203">
        <f>SUM(D8:D11)</f>
        <v>5907</v>
      </c>
      <c r="E7" s="203">
        <f>SUM(E8:E11)</f>
        <v>6026</v>
      </c>
      <c r="F7" s="203">
        <f>SUM(F8:F11)</f>
        <v>6240</v>
      </c>
      <c r="G7" s="203">
        <f>SUM(G8:G11)</f>
        <v>5869</v>
      </c>
      <c r="H7" s="203">
        <f t="shared" si="0"/>
        <v>-371</v>
      </c>
      <c r="I7" s="237">
        <f t="shared" si="1"/>
        <v>-5.9455128205128202E-2</v>
      </c>
    </row>
    <row r="8" spans="1:12" ht="15" customHeight="1">
      <c r="A8" s="238">
        <v>1</v>
      </c>
      <c r="B8" s="239" t="s">
        <v>97</v>
      </c>
      <c r="C8" s="48">
        <v>1740</v>
      </c>
      <c r="D8" s="48">
        <v>1861</v>
      </c>
      <c r="E8" s="48">
        <v>1970</v>
      </c>
      <c r="F8" s="48">
        <v>1982</v>
      </c>
      <c r="G8" s="48">
        <v>1890</v>
      </c>
      <c r="H8" s="48">
        <f>G8-F8</f>
        <v>-92</v>
      </c>
      <c r="I8" s="424">
        <f>H8/F8</f>
        <v>-4.6417759838546922E-2</v>
      </c>
    </row>
    <row r="9" spans="1:12" ht="15" customHeight="1">
      <c r="A9" s="238">
        <v>2</v>
      </c>
      <c r="B9" s="239" t="s">
        <v>98</v>
      </c>
      <c r="C9" s="48">
        <v>1235</v>
      </c>
      <c r="D9" s="48">
        <v>1455</v>
      </c>
      <c r="E9" s="48">
        <v>1371</v>
      </c>
      <c r="F9" s="48">
        <v>1536</v>
      </c>
      <c r="G9" s="48">
        <v>1351</v>
      </c>
      <c r="H9" s="48">
        <f t="shared" si="0"/>
        <v>-185</v>
      </c>
      <c r="I9" s="424">
        <f t="shared" si="1"/>
        <v>-0.12044270833333333</v>
      </c>
    </row>
    <row r="10" spans="1:12" ht="15" customHeight="1">
      <c r="A10" s="238">
        <v>3</v>
      </c>
      <c r="B10" s="239" t="s">
        <v>99</v>
      </c>
      <c r="C10" s="48">
        <v>1539</v>
      </c>
      <c r="D10" s="48">
        <v>1741</v>
      </c>
      <c r="E10" s="48">
        <v>1846</v>
      </c>
      <c r="F10" s="48">
        <v>1723</v>
      </c>
      <c r="G10" s="48">
        <v>1615</v>
      </c>
      <c r="H10" s="48">
        <f t="shared" si="0"/>
        <v>-108</v>
      </c>
      <c r="I10" s="424">
        <f t="shared" si="1"/>
        <v>-6.2681369704004647E-2</v>
      </c>
    </row>
    <row r="11" spans="1:12" ht="15" customHeight="1">
      <c r="A11" s="238">
        <v>4</v>
      </c>
      <c r="B11" s="239" t="s">
        <v>100</v>
      </c>
      <c r="C11" s="48">
        <v>763</v>
      </c>
      <c r="D11" s="48">
        <v>850</v>
      </c>
      <c r="E11" s="48">
        <v>839</v>
      </c>
      <c r="F11" s="48">
        <v>999</v>
      </c>
      <c r="G11" s="48">
        <v>1013</v>
      </c>
      <c r="H11" s="48">
        <f t="shared" si="0"/>
        <v>14</v>
      </c>
      <c r="I11" s="424">
        <f t="shared" si="1"/>
        <v>1.4014014014014014E-2</v>
      </c>
    </row>
    <row r="12" spans="1:12" ht="17.100000000000001" customHeight="1">
      <c r="A12" s="224" t="s">
        <v>2</v>
      </c>
      <c r="B12" s="225"/>
      <c r="C12" s="203">
        <f>SUM(C13:C17)</f>
        <v>4709</v>
      </c>
      <c r="D12" s="203">
        <f>SUM(D13:D17)</f>
        <v>5099</v>
      </c>
      <c r="E12" s="203">
        <f>SUM(E13:E17)</f>
        <v>5112</v>
      </c>
      <c r="F12" s="203">
        <f>SUM(F13:F17)</f>
        <v>5688</v>
      </c>
      <c r="G12" s="203">
        <f>SUM(G13:G17)</f>
        <v>5064</v>
      </c>
      <c r="H12" s="203">
        <f t="shared" si="0"/>
        <v>-624</v>
      </c>
      <c r="I12" s="237">
        <f t="shared" si="1"/>
        <v>-0.10970464135021098</v>
      </c>
    </row>
    <row r="13" spans="1:12" ht="15" customHeight="1">
      <c r="A13" s="238">
        <v>1</v>
      </c>
      <c r="B13" s="239" t="s">
        <v>101</v>
      </c>
      <c r="C13" s="48">
        <v>643</v>
      </c>
      <c r="D13" s="48">
        <v>781</v>
      </c>
      <c r="E13" s="48">
        <v>895</v>
      </c>
      <c r="F13" s="48">
        <v>1030</v>
      </c>
      <c r="G13" s="48">
        <v>812</v>
      </c>
      <c r="H13" s="48">
        <f t="shared" si="0"/>
        <v>-218</v>
      </c>
      <c r="I13" s="424">
        <f t="shared" si="1"/>
        <v>-0.21165048543689322</v>
      </c>
    </row>
    <row r="14" spans="1:12" s="40" customFormat="1" ht="15" customHeight="1">
      <c r="A14" s="242">
        <v>2</v>
      </c>
      <c r="B14" s="243" t="s">
        <v>103</v>
      </c>
      <c r="C14" s="69">
        <v>1027</v>
      </c>
      <c r="D14" s="69">
        <v>1059</v>
      </c>
      <c r="E14" s="69">
        <v>1023</v>
      </c>
      <c r="F14" s="69">
        <v>1084</v>
      </c>
      <c r="G14" s="69">
        <v>927</v>
      </c>
      <c r="H14" s="69">
        <f t="shared" si="0"/>
        <v>-157</v>
      </c>
      <c r="I14" s="424">
        <f t="shared" si="1"/>
        <v>-0.1448339483394834</v>
      </c>
    </row>
    <row r="15" spans="1:12" ht="15" customHeight="1">
      <c r="A15" s="238">
        <v>3</v>
      </c>
      <c r="B15" s="246" t="s">
        <v>102</v>
      </c>
      <c r="C15" s="48">
        <v>1362</v>
      </c>
      <c r="D15" s="48">
        <v>1374</v>
      </c>
      <c r="E15" s="48">
        <v>1373</v>
      </c>
      <c r="F15" s="48">
        <v>1579</v>
      </c>
      <c r="G15" s="48">
        <v>1403</v>
      </c>
      <c r="H15" s="48">
        <f t="shared" si="0"/>
        <v>-176</v>
      </c>
      <c r="I15" s="424">
        <f t="shared" si="1"/>
        <v>-0.11146295123495883</v>
      </c>
    </row>
    <row r="16" spans="1:12" ht="15" customHeight="1">
      <c r="A16" s="238">
        <v>4</v>
      </c>
      <c r="B16" s="239" t="s">
        <v>104</v>
      </c>
      <c r="C16" s="48">
        <v>882</v>
      </c>
      <c r="D16" s="48">
        <v>1030</v>
      </c>
      <c r="E16" s="48">
        <v>903</v>
      </c>
      <c r="F16" s="48">
        <v>1066</v>
      </c>
      <c r="G16" s="48">
        <v>1053</v>
      </c>
      <c r="H16" s="48">
        <f t="shared" si="0"/>
        <v>-13</v>
      </c>
      <c r="I16" s="424">
        <f t="shared" si="1"/>
        <v>-1.2195121951219513E-2</v>
      </c>
    </row>
    <row r="17" spans="1:9" ht="15" customHeight="1">
      <c r="A17" s="238">
        <v>5</v>
      </c>
      <c r="B17" s="239" t="s">
        <v>105</v>
      </c>
      <c r="C17" s="48">
        <v>795</v>
      </c>
      <c r="D17" s="48">
        <v>855</v>
      </c>
      <c r="E17" s="48">
        <v>918</v>
      </c>
      <c r="F17" s="48">
        <v>929</v>
      </c>
      <c r="G17" s="48">
        <v>869</v>
      </c>
      <c r="H17" s="48">
        <f t="shared" si="0"/>
        <v>-60</v>
      </c>
      <c r="I17" s="424">
        <f t="shared" si="1"/>
        <v>-6.4585575888051666E-2</v>
      </c>
    </row>
    <row r="18" spans="1:9" ht="17.100000000000001" customHeight="1">
      <c r="A18" s="224" t="s">
        <v>92</v>
      </c>
      <c r="B18" s="225"/>
      <c r="C18" s="203">
        <f>SUM(C19:C22)</f>
        <v>6499</v>
      </c>
      <c r="D18" s="203">
        <f>SUM(D19:D22)</f>
        <v>6963</v>
      </c>
      <c r="E18" s="203">
        <f>SUM(E19:E22)</f>
        <v>7215</v>
      </c>
      <c r="F18" s="203">
        <f>SUM(F19:F22)</f>
        <v>7242</v>
      </c>
      <c r="G18" s="203">
        <f>SUM(G19:G22)</f>
        <v>6494</v>
      </c>
      <c r="H18" s="203">
        <f t="shared" si="0"/>
        <v>-748</v>
      </c>
      <c r="I18" s="237">
        <f t="shared" si="1"/>
        <v>-0.10328638497652583</v>
      </c>
    </row>
    <row r="19" spans="1:9" ht="15" customHeight="1">
      <c r="A19" s="238">
        <v>1</v>
      </c>
      <c r="B19" s="239" t="s">
        <v>106</v>
      </c>
      <c r="C19" s="48">
        <v>977</v>
      </c>
      <c r="D19" s="48">
        <v>1207</v>
      </c>
      <c r="E19" s="48">
        <v>1235</v>
      </c>
      <c r="F19" s="48">
        <v>1184</v>
      </c>
      <c r="G19" s="48">
        <v>1066</v>
      </c>
      <c r="H19" s="48">
        <f t="shared" si="0"/>
        <v>-118</v>
      </c>
      <c r="I19" s="424">
        <f t="shared" si="1"/>
        <v>-9.9662162162162157E-2</v>
      </c>
    </row>
    <row r="20" spans="1:9" s="40" customFormat="1" ht="15" customHeight="1">
      <c r="A20" s="242">
        <v>2</v>
      </c>
      <c r="B20" s="243" t="s">
        <v>108</v>
      </c>
      <c r="C20" s="69">
        <v>2293</v>
      </c>
      <c r="D20" s="69">
        <v>2297</v>
      </c>
      <c r="E20" s="69">
        <v>2266</v>
      </c>
      <c r="F20" s="69">
        <v>2233</v>
      </c>
      <c r="G20" s="69">
        <v>1955</v>
      </c>
      <c r="H20" s="69">
        <f t="shared" si="0"/>
        <v>-278</v>
      </c>
      <c r="I20" s="424">
        <f t="shared" si="1"/>
        <v>-0.1244961934617107</v>
      </c>
    </row>
    <row r="21" spans="1:9" ht="15" customHeight="1">
      <c r="A21" s="238">
        <v>3</v>
      </c>
      <c r="B21" s="246" t="s">
        <v>107</v>
      </c>
      <c r="C21" s="48">
        <v>2113</v>
      </c>
      <c r="D21" s="48">
        <v>2298</v>
      </c>
      <c r="E21" s="48">
        <v>2382</v>
      </c>
      <c r="F21" s="48">
        <v>2462</v>
      </c>
      <c r="G21" s="48">
        <v>2277</v>
      </c>
      <c r="H21" s="48">
        <f t="shared" si="0"/>
        <v>-185</v>
      </c>
      <c r="I21" s="424">
        <f t="shared" si="1"/>
        <v>-7.5142160844841599E-2</v>
      </c>
    </row>
    <row r="22" spans="1:9" ht="15" customHeight="1">
      <c r="A22" s="238">
        <v>4</v>
      </c>
      <c r="B22" s="239" t="s">
        <v>109</v>
      </c>
      <c r="C22" s="48">
        <v>1116</v>
      </c>
      <c r="D22" s="48">
        <v>1161</v>
      </c>
      <c r="E22" s="48">
        <v>1332</v>
      </c>
      <c r="F22" s="48">
        <v>1363</v>
      </c>
      <c r="G22" s="48">
        <v>1196</v>
      </c>
      <c r="H22" s="48">
        <f t="shared" si="0"/>
        <v>-167</v>
      </c>
      <c r="I22" s="424">
        <f t="shared" si="1"/>
        <v>-0.12252384446074835</v>
      </c>
    </row>
    <row r="23" spans="1:9" ht="17.100000000000001" customHeight="1">
      <c r="A23" s="224" t="s">
        <v>93</v>
      </c>
      <c r="B23" s="225"/>
      <c r="C23" s="203">
        <f>SUM(C24:C31)</f>
        <v>12251</v>
      </c>
      <c r="D23" s="203">
        <f>SUM(D24:D31)</f>
        <v>13169</v>
      </c>
      <c r="E23" s="203">
        <f>SUM(E24:E31)</f>
        <v>13430</v>
      </c>
      <c r="F23" s="203">
        <f>SUM(F24:F31)</f>
        <v>13898</v>
      </c>
      <c r="G23" s="203">
        <f>SUM(G24:G31)</f>
        <v>12960</v>
      </c>
      <c r="H23" s="203">
        <f t="shared" si="0"/>
        <v>-938</v>
      </c>
      <c r="I23" s="237">
        <f t="shared" si="1"/>
        <v>-6.7491725428119154E-2</v>
      </c>
    </row>
    <row r="24" spans="1:9" ht="15" customHeight="1">
      <c r="A24" s="238">
        <v>1</v>
      </c>
      <c r="B24" s="239" t="s">
        <v>110</v>
      </c>
      <c r="C24" s="48">
        <v>486</v>
      </c>
      <c r="D24" s="48">
        <v>499</v>
      </c>
      <c r="E24" s="48">
        <v>483</v>
      </c>
      <c r="F24" s="48">
        <v>569</v>
      </c>
      <c r="G24" s="48">
        <v>425</v>
      </c>
      <c r="H24" s="48">
        <f t="shared" si="0"/>
        <v>-144</v>
      </c>
      <c r="I24" s="424">
        <f t="shared" si="1"/>
        <v>-0.2530755711775044</v>
      </c>
    </row>
    <row r="25" spans="1:9" ht="15" customHeight="1">
      <c r="A25" s="238">
        <v>2</v>
      </c>
      <c r="B25" s="239" t="s">
        <v>111</v>
      </c>
      <c r="C25" s="48">
        <v>1084</v>
      </c>
      <c r="D25" s="48">
        <v>1143</v>
      </c>
      <c r="E25" s="48">
        <v>1167</v>
      </c>
      <c r="F25" s="48">
        <v>1110</v>
      </c>
      <c r="G25" s="48">
        <v>969</v>
      </c>
      <c r="H25" s="48">
        <f t="shared" si="0"/>
        <v>-141</v>
      </c>
      <c r="I25" s="424">
        <f t="shared" si="1"/>
        <v>-0.12702702702702703</v>
      </c>
    </row>
    <row r="26" spans="1:9" ht="15" customHeight="1">
      <c r="A26" s="238">
        <v>3</v>
      </c>
      <c r="B26" s="239" t="s">
        <v>112</v>
      </c>
      <c r="C26" s="48">
        <v>579</v>
      </c>
      <c r="D26" s="48">
        <v>541</v>
      </c>
      <c r="E26" s="48">
        <v>727</v>
      </c>
      <c r="F26" s="48">
        <v>791</v>
      </c>
      <c r="G26" s="48">
        <v>740</v>
      </c>
      <c r="H26" s="48">
        <f t="shared" si="0"/>
        <v>-51</v>
      </c>
      <c r="I26" s="424">
        <f t="shared" si="1"/>
        <v>-6.447534766118837E-2</v>
      </c>
    </row>
    <row r="27" spans="1:9" ht="15" customHeight="1">
      <c r="A27" s="238">
        <v>4</v>
      </c>
      <c r="B27" s="239" t="s">
        <v>143</v>
      </c>
      <c r="C27" s="48">
        <v>1167</v>
      </c>
      <c r="D27" s="48">
        <v>1167</v>
      </c>
      <c r="E27" s="48">
        <v>1132</v>
      </c>
      <c r="F27" s="48">
        <v>1358</v>
      </c>
      <c r="G27" s="48">
        <v>1368</v>
      </c>
      <c r="H27" s="48">
        <f t="shared" si="0"/>
        <v>10</v>
      </c>
      <c r="I27" s="424">
        <f t="shared" si="1"/>
        <v>7.3637702503681884E-3</v>
      </c>
    </row>
    <row r="28" spans="1:9" s="40" customFormat="1" ht="15" customHeight="1">
      <c r="A28" s="242">
        <v>5</v>
      </c>
      <c r="B28" s="243" t="s">
        <v>144</v>
      </c>
      <c r="C28" s="69">
        <v>3937</v>
      </c>
      <c r="D28" s="69">
        <v>4375</v>
      </c>
      <c r="E28" s="69">
        <v>4289</v>
      </c>
      <c r="F28" s="69">
        <v>4082</v>
      </c>
      <c r="G28" s="69">
        <v>3793</v>
      </c>
      <c r="H28" s="69">
        <f t="shared" si="0"/>
        <v>-289</v>
      </c>
      <c r="I28" s="424">
        <f t="shared" si="1"/>
        <v>-7.079862812346889E-2</v>
      </c>
    </row>
    <row r="29" spans="1:9" ht="15" customHeight="1">
      <c r="A29" s="238">
        <v>6</v>
      </c>
      <c r="B29" s="246" t="s">
        <v>114</v>
      </c>
      <c r="C29" s="48">
        <v>3318</v>
      </c>
      <c r="D29" s="48">
        <v>3642</v>
      </c>
      <c r="E29" s="48">
        <v>3599</v>
      </c>
      <c r="F29" s="48">
        <v>3641</v>
      </c>
      <c r="G29" s="48">
        <v>3532</v>
      </c>
      <c r="H29" s="48">
        <f t="shared" si="0"/>
        <v>-109</v>
      </c>
      <c r="I29" s="424">
        <f t="shared" si="1"/>
        <v>-2.9936830541060149E-2</v>
      </c>
    </row>
    <row r="30" spans="1:9" ht="15" customHeight="1">
      <c r="A30" s="238">
        <v>7</v>
      </c>
      <c r="B30" s="239" t="s">
        <v>116</v>
      </c>
      <c r="C30" s="48">
        <v>1095</v>
      </c>
      <c r="D30" s="48">
        <v>1108</v>
      </c>
      <c r="E30" s="48">
        <v>1232</v>
      </c>
      <c r="F30" s="48">
        <v>1434</v>
      </c>
      <c r="G30" s="48">
        <v>1296</v>
      </c>
      <c r="H30" s="48">
        <f t="shared" si="0"/>
        <v>-138</v>
      </c>
      <c r="I30" s="424">
        <f t="shared" si="1"/>
        <v>-9.6234309623430964E-2</v>
      </c>
    </row>
    <row r="31" spans="1:9" ht="15" customHeight="1">
      <c r="A31" s="238">
        <v>8</v>
      </c>
      <c r="B31" s="239" t="s">
        <v>120</v>
      </c>
      <c r="C31" s="48">
        <v>585</v>
      </c>
      <c r="D31" s="48">
        <v>694</v>
      </c>
      <c r="E31" s="48">
        <v>801</v>
      </c>
      <c r="F31" s="48">
        <v>913</v>
      </c>
      <c r="G31" s="48">
        <v>837</v>
      </c>
      <c r="H31" s="48">
        <f t="shared" si="0"/>
        <v>-76</v>
      </c>
      <c r="I31" s="424">
        <f t="shared" si="1"/>
        <v>-8.3242059145673605E-2</v>
      </c>
    </row>
    <row r="32" spans="1:9" ht="17.100000000000001" customHeight="1">
      <c r="A32" s="224" t="s">
        <v>5</v>
      </c>
      <c r="B32" s="225"/>
      <c r="C32" s="203">
        <f>SUM(C33:C36)</f>
        <v>3160</v>
      </c>
      <c r="D32" s="203">
        <f>SUM(D33:D36)</f>
        <v>3638</v>
      </c>
      <c r="E32" s="203">
        <f>SUM(E33:E36)</f>
        <v>3878</v>
      </c>
      <c r="F32" s="203">
        <f>SUM(F33:F36)</f>
        <v>3879</v>
      </c>
      <c r="G32" s="203">
        <f>SUM(G33:G36)</f>
        <v>3277</v>
      </c>
      <c r="H32" s="203">
        <f t="shared" si="0"/>
        <v>-602</v>
      </c>
      <c r="I32" s="237">
        <f t="shared" si="1"/>
        <v>-0.15519463779324569</v>
      </c>
    </row>
    <row r="33" spans="1:9" ht="15" customHeight="1">
      <c r="A33" s="238">
        <v>1</v>
      </c>
      <c r="B33" s="239" t="s">
        <v>145</v>
      </c>
      <c r="C33" s="48">
        <v>413</v>
      </c>
      <c r="D33" s="48">
        <v>472</v>
      </c>
      <c r="E33" s="48">
        <v>622</v>
      </c>
      <c r="F33" s="48">
        <v>579</v>
      </c>
      <c r="G33" s="48">
        <v>512</v>
      </c>
      <c r="H33" s="48">
        <f t="shared" si="0"/>
        <v>-67</v>
      </c>
      <c r="I33" s="424">
        <f t="shared" si="1"/>
        <v>-0.1157167530224525</v>
      </c>
    </row>
    <row r="34" spans="1:9" s="40" customFormat="1" ht="15" customHeight="1">
      <c r="A34" s="242">
        <v>2</v>
      </c>
      <c r="B34" s="243" t="s">
        <v>146</v>
      </c>
      <c r="C34" s="69">
        <v>1022</v>
      </c>
      <c r="D34" s="69">
        <v>1237</v>
      </c>
      <c r="E34" s="69">
        <v>1182</v>
      </c>
      <c r="F34" s="69">
        <v>1148</v>
      </c>
      <c r="G34" s="69">
        <v>972</v>
      </c>
      <c r="H34" s="69">
        <f t="shared" si="0"/>
        <v>-176</v>
      </c>
      <c r="I34" s="424">
        <f t="shared" si="1"/>
        <v>-0.15331010452961671</v>
      </c>
    </row>
    <row r="35" spans="1:9" ht="15" customHeight="1">
      <c r="A35" s="238">
        <v>3</v>
      </c>
      <c r="B35" s="246" t="s">
        <v>122</v>
      </c>
      <c r="C35" s="48">
        <v>977</v>
      </c>
      <c r="D35" s="48">
        <v>1170</v>
      </c>
      <c r="E35" s="48">
        <v>1155</v>
      </c>
      <c r="F35" s="48">
        <v>1240</v>
      </c>
      <c r="G35" s="48">
        <v>943</v>
      </c>
      <c r="H35" s="48">
        <f t="shared" si="0"/>
        <v>-297</v>
      </c>
      <c r="I35" s="424">
        <f t="shared" si="1"/>
        <v>-0.23951612903225805</v>
      </c>
    </row>
    <row r="36" spans="1:9" ht="15" customHeight="1">
      <c r="A36" s="238">
        <v>4</v>
      </c>
      <c r="B36" s="239" t="s">
        <v>124</v>
      </c>
      <c r="C36" s="48">
        <v>748</v>
      </c>
      <c r="D36" s="48">
        <v>759</v>
      </c>
      <c r="E36" s="48">
        <v>919</v>
      </c>
      <c r="F36" s="48">
        <v>912</v>
      </c>
      <c r="G36" s="48">
        <v>850</v>
      </c>
      <c r="H36" s="48">
        <f t="shared" si="0"/>
        <v>-62</v>
      </c>
      <c r="I36" s="424">
        <f t="shared" si="1"/>
        <v>-6.798245614035088E-2</v>
      </c>
    </row>
    <row r="37" spans="1:9" ht="17.100000000000001" customHeight="1">
      <c r="A37" s="224" t="s">
        <v>52</v>
      </c>
      <c r="B37" s="225"/>
      <c r="C37" s="203">
        <f>SUM(C38:C54)</f>
        <v>32191</v>
      </c>
      <c r="D37" s="203">
        <f>SUM(D38:D54)</f>
        <v>35832</v>
      </c>
      <c r="E37" s="203">
        <f>SUM(E38:E54)</f>
        <v>37092</v>
      </c>
      <c r="F37" s="203">
        <f>SUM(F38:F54)</f>
        <v>36793</v>
      </c>
      <c r="G37" s="203">
        <f>SUM(G38:G54)</f>
        <v>30735</v>
      </c>
      <c r="H37" s="203">
        <f t="shared" si="0"/>
        <v>-6058</v>
      </c>
      <c r="I37" s="237">
        <f t="shared" si="1"/>
        <v>-0.16465088467915093</v>
      </c>
    </row>
    <row r="38" spans="1:9" ht="15" customHeight="1">
      <c r="A38" s="479">
        <v>1</v>
      </c>
      <c r="B38" s="239" t="s">
        <v>125</v>
      </c>
      <c r="C38" s="48">
        <v>1323</v>
      </c>
      <c r="D38" s="48">
        <v>1520</v>
      </c>
      <c r="E38" s="48">
        <v>1583</v>
      </c>
      <c r="F38" s="48">
        <v>1825</v>
      </c>
      <c r="G38" s="48">
        <v>1480</v>
      </c>
      <c r="H38" s="48">
        <f t="shared" si="0"/>
        <v>-345</v>
      </c>
      <c r="I38" s="424">
        <f t="shared" si="1"/>
        <v>-0.18904109589041096</v>
      </c>
    </row>
    <row r="39" spans="1:9" ht="15" customHeight="1">
      <c r="A39" s="238">
        <v>2</v>
      </c>
      <c r="B39" s="239" t="s">
        <v>126</v>
      </c>
      <c r="C39" s="48">
        <v>1004</v>
      </c>
      <c r="D39" s="48">
        <v>1107</v>
      </c>
      <c r="E39" s="48">
        <v>1064</v>
      </c>
      <c r="F39" s="48">
        <v>901</v>
      </c>
      <c r="G39" s="48">
        <v>772</v>
      </c>
      <c r="H39" s="48">
        <f t="shared" si="0"/>
        <v>-129</v>
      </c>
      <c r="I39" s="424">
        <f t="shared" si="1"/>
        <v>-0.14317425083240842</v>
      </c>
    </row>
    <row r="40" spans="1:9" ht="15" customHeight="1">
      <c r="A40" s="238">
        <v>3</v>
      </c>
      <c r="B40" s="239" t="s">
        <v>127</v>
      </c>
      <c r="C40" s="48">
        <v>956</v>
      </c>
      <c r="D40" s="48">
        <v>956</v>
      </c>
      <c r="E40" s="48">
        <v>1096</v>
      </c>
      <c r="F40" s="48">
        <v>1003</v>
      </c>
      <c r="G40" s="48">
        <v>805</v>
      </c>
      <c r="H40" s="48">
        <f t="shared" si="0"/>
        <v>-198</v>
      </c>
      <c r="I40" s="424">
        <f t="shared" si="1"/>
        <v>-0.19740777666999004</v>
      </c>
    </row>
    <row r="41" spans="1:9" ht="15" customHeight="1">
      <c r="A41" s="238">
        <v>4</v>
      </c>
      <c r="B41" s="239" t="s">
        <v>128</v>
      </c>
      <c r="C41" s="48">
        <v>1123</v>
      </c>
      <c r="D41" s="48">
        <v>1274</v>
      </c>
      <c r="E41" s="48">
        <v>1404</v>
      </c>
      <c r="F41" s="48">
        <v>1337</v>
      </c>
      <c r="G41" s="48">
        <v>1223</v>
      </c>
      <c r="H41" s="48">
        <f t="shared" si="0"/>
        <v>-114</v>
      </c>
      <c r="I41" s="424">
        <f t="shared" si="1"/>
        <v>-8.5265519820493643E-2</v>
      </c>
    </row>
    <row r="42" spans="1:9" ht="15" customHeight="1">
      <c r="A42" s="238">
        <v>5</v>
      </c>
      <c r="B42" s="239" t="s">
        <v>129</v>
      </c>
      <c r="C42" s="48">
        <v>1418</v>
      </c>
      <c r="D42" s="48">
        <v>1691</v>
      </c>
      <c r="E42" s="48">
        <v>1707</v>
      </c>
      <c r="F42" s="48">
        <v>1580</v>
      </c>
      <c r="G42" s="48">
        <v>1355</v>
      </c>
      <c r="H42" s="48">
        <f t="shared" si="0"/>
        <v>-225</v>
      </c>
      <c r="I42" s="424">
        <f t="shared" si="1"/>
        <v>-0.14240506329113925</v>
      </c>
    </row>
    <row r="43" spans="1:9" ht="15" customHeight="1">
      <c r="A43" s="238">
        <v>6</v>
      </c>
      <c r="B43" s="239" t="s">
        <v>130</v>
      </c>
      <c r="C43" s="48">
        <v>1050</v>
      </c>
      <c r="D43" s="48">
        <v>1123</v>
      </c>
      <c r="E43" s="48">
        <v>1196</v>
      </c>
      <c r="F43" s="48">
        <v>1100</v>
      </c>
      <c r="G43" s="48">
        <v>969</v>
      </c>
      <c r="H43" s="48">
        <f t="shared" si="0"/>
        <v>-131</v>
      </c>
      <c r="I43" s="424">
        <f t="shared" si="1"/>
        <v>-0.11909090909090909</v>
      </c>
    </row>
    <row r="44" spans="1:9" ht="15" customHeight="1">
      <c r="A44" s="238">
        <v>7</v>
      </c>
      <c r="B44" s="239" t="s">
        <v>131</v>
      </c>
      <c r="C44" s="48">
        <v>1333</v>
      </c>
      <c r="D44" s="48">
        <v>1309</v>
      </c>
      <c r="E44" s="48">
        <v>1289</v>
      </c>
      <c r="F44" s="48">
        <v>1236</v>
      </c>
      <c r="G44" s="48">
        <v>1012</v>
      </c>
      <c r="H44" s="48">
        <f t="shared" si="0"/>
        <v>-224</v>
      </c>
      <c r="I44" s="424">
        <f t="shared" si="1"/>
        <v>-0.18122977346278318</v>
      </c>
    </row>
    <row r="45" spans="1:9" ht="15" customHeight="1">
      <c r="A45" s="238">
        <v>8</v>
      </c>
      <c r="B45" s="239" t="s">
        <v>132</v>
      </c>
      <c r="C45" s="48">
        <v>1589</v>
      </c>
      <c r="D45" s="48">
        <v>1755</v>
      </c>
      <c r="E45" s="48">
        <v>1798</v>
      </c>
      <c r="F45" s="48">
        <v>1632</v>
      </c>
      <c r="G45" s="48">
        <v>1567</v>
      </c>
      <c r="H45" s="48">
        <f t="shared" si="0"/>
        <v>-65</v>
      </c>
      <c r="I45" s="424">
        <f t="shared" si="1"/>
        <v>-3.9828431372549017E-2</v>
      </c>
    </row>
    <row r="46" spans="1:9" ht="15" customHeight="1">
      <c r="A46" s="238">
        <v>9</v>
      </c>
      <c r="B46" s="239" t="s">
        <v>133</v>
      </c>
      <c r="C46" s="48">
        <v>1497</v>
      </c>
      <c r="D46" s="48">
        <v>1573</v>
      </c>
      <c r="E46" s="48">
        <v>1566</v>
      </c>
      <c r="F46" s="48">
        <v>1603</v>
      </c>
      <c r="G46" s="48">
        <v>1293</v>
      </c>
      <c r="H46" s="48">
        <f t="shared" si="0"/>
        <v>-310</v>
      </c>
      <c r="I46" s="424">
        <f t="shared" si="1"/>
        <v>-0.19338739862757329</v>
      </c>
    </row>
    <row r="47" spans="1:9" ht="15" customHeight="1">
      <c r="A47" s="238">
        <v>10</v>
      </c>
      <c r="B47" s="239" t="s">
        <v>134</v>
      </c>
      <c r="C47" s="48">
        <v>872</v>
      </c>
      <c r="D47" s="48">
        <v>898</v>
      </c>
      <c r="E47" s="48">
        <v>1197</v>
      </c>
      <c r="F47" s="48">
        <v>1093</v>
      </c>
      <c r="G47" s="48">
        <v>1115</v>
      </c>
      <c r="H47" s="48">
        <f t="shared" si="0"/>
        <v>22</v>
      </c>
      <c r="I47" s="424">
        <f t="shared" si="1"/>
        <v>2.0128087831655993E-2</v>
      </c>
    </row>
    <row r="48" spans="1:9" ht="15" customHeight="1">
      <c r="A48" s="238">
        <v>11</v>
      </c>
      <c r="B48" s="239" t="s">
        <v>135</v>
      </c>
      <c r="C48" s="48">
        <v>1273</v>
      </c>
      <c r="D48" s="48">
        <v>1056</v>
      </c>
      <c r="E48" s="48">
        <v>1115</v>
      </c>
      <c r="F48" s="48">
        <v>1126</v>
      </c>
      <c r="G48" s="48">
        <v>970</v>
      </c>
      <c r="H48" s="48">
        <f t="shared" si="0"/>
        <v>-156</v>
      </c>
      <c r="I48" s="424">
        <f t="shared" si="1"/>
        <v>-0.13854351687388988</v>
      </c>
    </row>
    <row r="49" spans="1:9" s="40" customFormat="1" ht="15" customHeight="1">
      <c r="A49" s="242">
        <v>12</v>
      </c>
      <c r="B49" s="248" t="s">
        <v>82</v>
      </c>
      <c r="C49" s="69">
        <v>11716</v>
      </c>
      <c r="D49" s="69">
        <v>14222</v>
      </c>
      <c r="E49" s="69">
        <v>14626</v>
      </c>
      <c r="F49" s="69">
        <v>13872</v>
      </c>
      <c r="G49" s="69">
        <v>11874</v>
      </c>
      <c r="H49" s="69">
        <f t="shared" si="0"/>
        <v>-1998</v>
      </c>
      <c r="I49" s="424">
        <f t="shared" si="1"/>
        <v>-0.1440311418685121</v>
      </c>
    </row>
    <row r="50" spans="1:9" ht="15" customHeight="1">
      <c r="A50" s="238">
        <v>13</v>
      </c>
      <c r="B50" s="239" t="s">
        <v>136</v>
      </c>
      <c r="C50" s="48">
        <v>882</v>
      </c>
      <c r="D50" s="48">
        <v>816</v>
      </c>
      <c r="E50" s="48">
        <v>891</v>
      </c>
      <c r="F50" s="48">
        <v>912</v>
      </c>
      <c r="G50" s="48">
        <v>698</v>
      </c>
      <c r="H50" s="48">
        <f t="shared" si="0"/>
        <v>-214</v>
      </c>
      <c r="I50" s="424">
        <f t="shared" si="1"/>
        <v>-0.23464912280701755</v>
      </c>
    </row>
    <row r="51" spans="1:9" ht="15" customHeight="1">
      <c r="A51" s="238">
        <v>14</v>
      </c>
      <c r="B51" s="239" t="s">
        <v>137</v>
      </c>
      <c r="C51" s="48">
        <v>985</v>
      </c>
      <c r="D51" s="48">
        <v>1076</v>
      </c>
      <c r="E51" s="48">
        <v>1091</v>
      </c>
      <c r="F51" s="48">
        <v>1067</v>
      </c>
      <c r="G51" s="48">
        <v>902</v>
      </c>
      <c r="H51" s="48">
        <f t="shared" si="0"/>
        <v>-165</v>
      </c>
      <c r="I51" s="424">
        <f t="shared" si="1"/>
        <v>-0.15463917525773196</v>
      </c>
    </row>
    <row r="52" spans="1:9" ht="15" customHeight="1">
      <c r="A52" s="238">
        <v>15</v>
      </c>
      <c r="B52" s="239" t="s">
        <v>138</v>
      </c>
      <c r="C52" s="48">
        <v>2617</v>
      </c>
      <c r="D52" s="48">
        <v>2996</v>
      </c>
      <c r="E52" s="48">
        <v>2975</v>
      </c>
      <c r="F52" s="48">
        <v>2987</v>
      </c>
      <c r="G52" s="48">
        <v>2657</v>
      </c>
      <c r="H52" s="48">
        <f t="shared" si="0"/>
        <v>-330</v>
      </c>
      <c r="I52" s="424">
        <f t="shared" si="1"/>
        <v>-0.11047874121191831</v>
      </c>
    </row>
    <row r="53" spans="1:9" ht="15" customHeight="1">
      <c r="A53" s="238">
        <v>16</v>
      </c>
      <c r="B53" s="239" t="s">
        <v>139</v>
      </c>
      <c r="C53" s="48">
        <v>1223</v>
      </c>
      <c r="D53" s="48">
        <v>1083</v>
      </c>
      <c r="E53" s="48">
        <v>1188</v>
      </c>
      <c r="F53" s="48">
        <v>1240</v>
      </c>
      <c r="G53" s="48">
        <v>971</v>
      </c>
      <c r="H53" s="48">
        <f t="shared" si="0"/>
        <v>-269</v>
      </c>
      <c r="I53" s="424">
        <f t="shared" si="1"/>
        <v>-0.21693548387096775</v>
      </c>
    </row>
    <row r="54" spans="1:9" ht="15" customHeight="1" thickBot="1">
      <c r="A54" s="249">
        <v>17</v>
      </c>
      <c r="B54" s="250" t="s">
        <v>140</v>
      </c>
      <c r="C54" s="70">
        <v>1330</v>
      </c>
      <c r="D54" s="70">
        <v>1377</v>
      </c>
      <c r="E54" s="70">
        <v>1306</v>
      </c>
      <c r="F54" s="70">
        <f>'[2]I PÓŁROCZE (2)'!C56</f>
        <v>2279</v>
      </c>
      <c r="G54" s="70">
        <v>1072</v>
      </c>
      <c r="H54" s="70">
        <f t="shared" si="0"/>
        <v>-1207</v>
      </c>
      <c r="I54" s="444">
        <f t="shared" si="1"/>
        <v>-0.52961825362000881</v>
      </c>
    </row>
    <row r="55" spans="1:9" ht="13.5" thickTop="1">
      <c r="B55" s="254"/>
      <c r="C55" s="66"/>
      <c r="D55" s="66"/>
      <c r="E55" s="66"/>
      <c r="F55" s="66"/>
      <c r="G55" s="66"/>
    </row>
  </sheetData>
  <mergeCells count="12">
    <mergeCell ref="A1:I1"/>
    <mergeCell ref="A2:I2"/>
    <mergeCell ref="F3:F4"/>
    <mergeCell ref="H3:I3"/>
    <mergeCell ref="D3:D4"/>
    <mergeCell ref="A6:B6"/>
    <mergeCell ref="A5:B5"/>
    <mergeCell ref="C3:C4"/>
    <mergeCell ref="G3:G4"/>
    <mergeCell ref="E3:E4"/>
    <mergeCell ref="A3:A4"/>
    <mergeCell ref="B3:B4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88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2" zoomScaleNormal="100" workbookViewId="0">
      <selection activeCell="P11" sqref="P11"/>
    </sheetView>
  </sheetViews>
  <sheetFormatPr defaultRowHeight="12.75"/>
  <cols>
    <col min="1" max="1" width="3.5703125" style="20" customWidth="1"/>
    <col min="2" max="2" width="24.7109375" style="20" customWidth="1"/>
    <col min="3" max="8" width="10.7109375" style="20" customWidth="1"/>
    <col min="9" max="9" width="10.7109375" style="398" customWidth="1"/>
    <col min="10" max="16384" width="9.140625" style="20"/>
  </cols>
  <sheetData>
    <row r="1" spans="1:12" ht="15.75">
      <c r="A1" s="596" t="s">
        <v>53</v>
      </c>
      <c r="B1" s="596"/>
      <c r="C1" s="596"/>
      <c r="D1" s="596"/>
      <c r="E1" s="596"/>
      <c r="F1" s="596"/>
      <c r="G1" s="596"/>
      <c r="H1" s="596"/>
      <c r="I1" s="596"/>
      <c r="J1" s="472"/>
      <c r="K1" s="371"/>
      <c r="L1" s="482"/>
    </row>
    <row r="2" spans="1:12" ht="50.25" customHeight="1" thickBot="1">
      <c r="A2" s="607" t="s">
        <v>174</v>
      </c>
      <c r="B2" s="606"/>
      <c r="C2" s="606"/>
      <c r="D2" s="606"/>
      <c r="E2" s="606"/>
      <c r="F2" s="606"/>
      <c r="G2" s="606"/>
      <c r="H2" s="606"/>
      <c r="I2" s="606"/>
      <c r="J2" s="472"/>
      <c r="K2" s="472"/>
      <c r="L2" s="472"/>
    </row>
    <row r="3" spans="1:12" ht="17.25" customHeight="1" thickTop="1">
      <c r="A3" s="564" t="s">
        <v>87</v>
      </c>
      <c r="B3" s="566" t="s">
        <v>88</v>
      </c>
      <c r="C3" s="608" t="s">
        <v>181</v>
      </c>
      <c r="D3" s="608" t="s">
        <v>188</v>
      </c>
      <c r="E3" s="608" t="s">
        <v>243</v>
      </c>
      <c r="F3" s="608" t="s">
        <v>989</v>
      </c>
      <c r="G3" s="608" t="s">
        <v>1914</v>
      </c>
      <c r="H3" s="483" t="s">
        <v>163</v>
      </c>
      <c r="I3" s="484"/>
    </row>
    <row r="4" spans="1:12" ht="57" customHeight="1">
      <c r="A4" s="565"/>
      <c r="B4" s="567"/>
      <c r="C4" s="609"/>
      <c r="D4" s="609"/>
      <c r="E4" s="609"/>
      <c r="F4" s="609"/>
      <c r="G4" s="609"/>
      <c r="H4" s="485" t="s">
        <v>1915</v>
      </c>
      <c r="I4" s="486" t="s">
        <v>1916</v>
      </c>
    </row>
    <row r="5" spans="1:12" ht="23.25" customHeight="1">
      <c r="A5" s="556" t="s">
        <v>69</v>
      </c>
      <c r="B5" s="557"/>
      <c r="C5" s="26">
        <v>337538</v>
      </c>
      <c r="D5" s="26">
        <v>343047</v>
      </c>
      <c r="E5" s="26">
        <v>306007</v>
      </c>
      <c r="F5" s="26">
        <v>238104</v>
      </c>
      <c r="G5" s="26">
        <v>210652</v>
      </c>
      <c r="H5" s="231">
        <f>G5-F5</f>
        <v>-27452</v>
      </c>
      <c r="I5" s="410">
        <f t="shared" ref="I5:I23" si="0">H5/F5</f>
        <v>-0.11529415717501595</v>
      </c>
    </row>
    <row r="6" spans="1:12" s="17" customFormat="1" ht="29.25" customHeight="1">
      <c r="A6" s="558" t="s">
        <v>89</v>
      </c>
      <c r="B6" s="559"/>
      <c r="C6" s="82">
        <f t="shared" ref="C6:H6" si="1">SUM(C7,C12,C18,C23,C32,C37)</f>
        <v>38521</v>
      </c>
      <c r="D6" s="82">
        <f t="shared" si="1"/>
        <v>42416</v>
      </c>
      <c r="E6" s="82">
        <f t="shared" si="1"/>
        <v>39460</v>
      </c>
      <c r="F6" s="82">
        <f t="shared" si="1"/>
        <v>30247</v>
      </c>
      <c r="G6" s="82">
        <f t="shared" si="1"/>
        <v>28713</v>
      </c>
      <c r="H6" s="82">
        <f t="shared" si="1"/>
        <v>-1534</v>
      </c>
      <c r="I6" s="235">
        <f t="shared" si="0"/>
        <v>-5.0715773465137039E-2</v>
      </c>
    </row>
    <row r="7" spans="1:12" ht="14.1" customHeight="1">
      <c r="A7" s="224" t="s">
        <v>90</v>
      </c>
      <c r="B7" s="225"/>
      <c r="C7" s="203">
        <f t="shared" ref="C7:H7" si="2">SUM(C8:C11)</f>
        <v>2629</v>
      </c>
      <c r="D7" s="203">
        <f t="shared" si="2"/>
        <v>2810</v>
      </c>
      <c r="E7" s="203">
        <f t="shared" si="2"/>
        <v>2294</v>
      </c>
      <c r="F7" s="203">
        <f t="shared" si="2"/>
        <v>1842</v>
      </c>
      <c r="G7" s="203">
        <f t="shared" si="2"/>
        <v>1783</v>
      </c>
      <c r="H7" s="203">
        <f t="shared" si="2"/>
        <v>-59</v>
      </c>
      <c r="I7" s="477">
        <f t="shared" si="0"/>
        <v>-3.2030401737242128E-2</v>
      </c>
    </row>
    <row r="8" spans="1:12" ht="15" customHeight="1">
      <c r="A8" s="238">
        <v>1</v>
      </c>
      <c r="B8" s="239" t="s">
        <v>97</v>
      </c>
      <c r="C8" s="48">
        <v>711</v>
      </c>
      <c r="D8" s="48">
        <v>871</v>
      </c>
      <c r="E8" s="48">
        <v>416</v>
      </c>
      <c r="F8" s="48">
        <v>343</v>
      </c>
      <c r="G8" s="48">
        <v>554</v>
      </c>
      <c r="H8" s="211">
        <f>G8-F8</f>
        <v>211</v>
      </c>
      <c r="I8" s="478">
        <f t="shared" si="0"/>
        <v>0.61516034985422741</v>
      </c>
    </row>
    <row r="9" spans="1:12" ht="15" customHeight="1">
      <c r="A9" s="238">
        <v>2</v>
      </c>
      <c r="B9" s="239" t="s">
        <v>98</v>
      </c>
      <c r="C9" s="48">
        <v>656</v>
      </c>
      <c r="D9" s="48">
        <v>608</v>
      </c>
      <c r="E9" s="48">
        <v>608</v>
      </c>
      <c r="F9" s="48">
        <v>657</v>
      </c>
      <c r="G9" s="48">
        <v>367</v>
      </c>
      <c r="H9" s="211">
        <f>G9-F9</f>
        <v>-290</v>
      </c>
      <c r="I9" s="478">
        <f t="shared" si="0"/>
        <v>-0.44140030441400302</v>
      </c>
    </row>
    <row r="10" spans="1:12" ht="15" customHeight="1">
      <c r="A10" s="238">
        <v>3</v>
      </c>
      <c r="B10" s="239" t="s">
        <v>99</v>
      </c>
      <c r="C10" s="48">
        <v>897</v>
      </c>
      <c r="D10" s="48">
        <v>938</v>
      </c>
      <c r="E10" s="48">
        <v>828</v>
      </c>
      <c r="F10" s="48">
        <v>534</v>
      </c>
      <c r="G10" s="48">
        <v>574</v>
      </c>
      <c r="H10" s="211">
        <f>G10-F10</f>
        <v>40</v>
      </c>
      <c r="I10" s="478">
        <f t="shared" si="0"/>
        <v>7.4906367041198504E-2</v>
      </c>
    </row>
    <row r="11" spans="1:12" ht="15" customHeight="1">
      <c r="A11" s="238">
        <v>4</v>
      </c>
      <c r="B11" s="239" t="s">
        <v>100</v>
      </c>
      <c r="C11" s="48">
        <v>365</v>
      </c>
      <c r="D11" s="48">
        <v>393</v>
      </c>
      <c r="E11" s="48">
        <v>442</v>
      </c>
      <c r="F11" s="48">
        <v>308</v>
      </c>
      <c r="G11" s="48">
        <v>288</v>
      </c>
      <c r="H11" s="211">
        <f>G11-F11</f>
        <v>-20</v>
      </c>
      <c r="I11" s="478">
        <f t="shared" si="0"/>
        <v>-6.4935064935064929E-2</v>
      </c>
    </row>
    <row r="12" spans="1:12" s="40" customFormat="1" ht="14.1" customHeight="1">
      <c r="A12" s="224" t="s">
        <v>2</v>
      </c>
      <c r="B12" s="225"/>
      <c r="C12" s="203">
        <f t="shared" ref="C12:H12" si="3">SUM(C13:C17)</f>
        <v>2426</v>
      </c>
      <c r="D12" s="203">
        <f t="shared" si="3"/>
        <v>2910</v>
      </c>
      <c r="E12" s="203">
        <f t="shared" si="3"/>
        <v>2411</v>
      </c>
      <c r="F12" s="203">
        <f t="shared" si="3"/>
        <v>1607</v>
      </c>
      <c r="G12" s="203">
        <f t="shared" si="3"/>
        <v>1399</v>
      </c>
      <c r="H12" s="203">
        <f t="shared" si="3"/>
        <v>-208</v>
      </c>
      <c r="I12" s="477">
        <f t="shared" si="0"/>
        <v>-0.12943372744243933</v>
      </c>
    </row>
    <row r="13" spans="1:12" ht="15" customHeight="1">
      <c r="A13" s="238">
        <v>1</v>
      </c>
      <c r="B13" s="239" t="s">
        <v>101</v>
      </c>
      <c r="C13" s="48">
        <v>369</v>
      </c>
      <c r="D13" s="48">
        <v>373</v>
      </c>
      <c r="E13" s="48">
        <v>284</v>
      </c>
      <c r="F13" s="48">
        <v>200</v>
      </c>
      <c r="G13" s="48">
        <v>78</v>
      </c>
      <c r="H13" s="211">
        <f>G13-F13</f>
        <v>-122</v>
      </c>
      <c r="I13" s="478">
        <f t="shared" si="0"/>
        <v>-0.61</v>
      </c>
    </row>
    <row r="14" spans="1:12" s="40" customFormat="1" ht="15" customHeight="1">
      <c r="A14" s="242">
        <v>2</v>
      </c>
      <c r="B14" s="243" t="s">
        <v>103</v>
      </c>
      <c r="C14" s="69">
        <v>289</v>
      </c>
      <c r="D14" s="69">
        <v>317</v>
      </c>
      <c r="E14" s="69">
        <v>323</v>
      </c>
      <c r="F14" s="69">
        <v>284</v>
      </c>
      <c r="G14" s="69">
        <v>305</v>
      </c>
      <c r="H14" s="211">
        <f>G14-F14</f>
        <v>21</v>
      </c>
      <c r="I14" s="478">
        <f t="shared" si="0"/>
        <v>7.3943661971830985E-2</v>
      </c>
    </row>
    <row r="15" spans="1:12" ht="15" customHeight="1">
      <c r="A15" s="238">
        <v>3</v>
      </c>
      <c r="B15" s="246" t="s">
        <v>102</v>
      </c>
      <c r="C15" s="48">
        <v>503</v>
      </c>
      <c r="D15" s="48">
        <v>688</v>
      </c>
      <c r="E15" s="48">
        <v>703</v>
      </c>
      <c r="F15" s="48">
        <v>539</v>
      </c>
      <c r="G15" s="48">
        <v>581</v>
      </c>
      <c r="H15" s="211">
        <f>G15-F15</f>
        <v>42</v>
      </c>
      <c r="I15" s="478">
        <f t="shared" si="0"/>
        <v>7.792207792207792E-2</v>
      </c>
    </row>
    <row r="16" spans="1:12" ht="15" customHeight="1">
      <c r="A16" s="238">
        <v>4</v>
      </c>
      <c r="B16" s="239" t="s">
        <v>104</v>
      </c>
      <c r="C16" s="48">
        <v>820</v>
      </c>
      <c r="D16" s="48">
        <v>1040</v>
      </c>
      <c r="E16" s="48">
        <v>760</v>
      </c>
      <c r="F16" s="48">
        <v>252</v>
      </c>
      <c r="G16" s="48">
        <v>163</v>
      </c>
      <c r="H16" s="211">
        <f>G16-F16</f>
        <v>-89</v>
      </c>
      <c r="I16" s="478">
        <f t="shared" si="0"/>
        <v>-0.3531746031746032</v>
      </c>
    </row>
    <row r="17" spans="1:9" ht="15" customHeight="1">
      <c r="A17" s="238">
        <v>5</v>
      </c>
      <c r="B17" s="239" t="s">
        <v>105</v>
      </c>
      <c r="C17" s="48">
        <v>445</v>
      </c>
      <c r="D17" s="48">
        <v>492</v>
      </c>
      <c r="E17" s="48">
        <v>341</v>
      </c>
      <c r="F17" s="48">
        <v>332</v>
      </c>
      <c r="G17" s="48">
        <v>272</v>
      </c>
      <c r="H17" s="211">
        <f>G17-F17</f>
        <v>-60</v>
      </c>
      <c r="I17" s="478">
        <f t="shared" si="0"/>
        <v>-0.18072289156626506</v>
      </c>
    </row>
    <row r="18" spans="1:9" s="40" customFormat="1" ht="14.1" customHeight="1">
      <c r="A18" s="224" t="s">
        <v>92</v>
      </c>
      <c r="B18" s="225"/>
      <c r="C18" s="203">
        <f t="shared" ref="C18:H18" si="4">SUM(C19:C22)</f>
        <v>3550</v>
      </c>
      <c r="D18" s="203">
        <f t="shared" si="4"/>
        <v>3529</v>
      </c>
      <c r="E18" s="203">
        <f t="shared" si="4"/>
        <v>3233</v>
      </c>
      <c r="F18" s="203">
        <f t="shared" si="4"/>
        <v>2397</v>
      </c>
      <c r="G18" s="203">
        <f t="shared" si="4"/>
        <v>2229</v>
      </c>
      <c r="H18" s="203">
        <f t="shared" si="4"/>
        <v>-168</v>
      </c>
      <c r="I18" s="477">
        <f t="shared" si="0"/>
        <v>-7.0087609511889859E-2</v>
      </c>
    </row>
    <row r="19" spans="1:9" ht="15" customHeight="1">
      <c r="A19" s="238">
        <v>1</v>
      </c>
      <c r="B19" s="239" t="s">
        <v>106</v>
      </c>
      <c r="C19" s="48">
        <v>194</v>
      </c>
      <c r="D19" s="48">
        <v>435</v>
      </c>
      <c r="E19" s="48">
        <v>284</v>
      </c>
      <c r="F19" s="48">
        <v>157</v>
      </c>
      <c r="G19" s="48">
        <v>159</v>
      </c>
      <c r="H19" s="211">
        <f>G19-F19</f>
        <v>2</v>
      </c>
      <c r="I19" s="478">
        <f t="shared" si="0"/>
        <v>1.2738853503184714E-2</v>
      </c>
    </row>
    <row r="20" spans="1:9" s="40" customFormat="1" ht="15" customHeight="1">
      <c r="A20" s="242">
        <v>2</v>
      </c>
      <c r="B20" s="243" t="s">
        <v>108</v>
      </c>
      <c r="C20" s="69">
        <v>1414</v>
      </c>
      <c r="D20" s="69">
        <v>1310</v>
      </c>
      <c r="E20" s="69">
        <v>1513</v>
      </c>
      <c r="F20" s="69">
        <v>1289</v>
      </c>
      <c r="G20" s="69">
        <v>955</v>
      </c>
      <c r="H20" s="211">
        <f>G20-F20</f>
        <v>-334</v>
      </c>
      <c r="I20" s="478">
        <f t="shared" si="0"/>
        <v>-0.25911559348332042</v>
      </c>
    </row>
    <row r="21" spans="1:9" ht="15" customHeight="1">
      <c r="A21" s="238">
        <v>3</v>
      </c>
      <c r="B21" s="246" t="s">
        <v>107</v>
      </c>
      <c r="C21" s="48">
        <v>1510</v>
      </c>
      <c r="D21" s="48">
        <v>1354</v>
      </c>
      <c r="E21" s="48">
        <v>1328</v>
      </c>
      <c r="F21" s="48">
        <v>908</v>
      </c>
      <c r="G21" s="48">
        <v>847</v>
      </c>
      <c r="H21" s="211">
        <f>G21-F21</f>
        <v>-61</v>
      </c>
      <c r="I21" s="478">
        <f t="shared" si="0"/>
        <v>-6.71806167400881E-2</v>
      </c>
    </row>
    <row r="22" spans="1:9" ht="15" customHeight="1">
      <c r="A22" s="238">
        <v>4</v>
      </c>
      <c r="B22" s="239" t="s">
        <v>109</v>
      </c>
      <c r="C22" s="48">
        <v>432</v>
      </c>
      <c r="D22" s="48">
        <v>430</v>
      </c>
      <c r="E22" s="48">
        <v>108</v>
      </c>
      <c r="F22" s="48">
        <v>43</v>
      </c>
      <c r="G22" s="48">
        <v>268</v>
      </c>
      <c r="H22" s="211">
        <f>G22-F22</f>
        <v>225</v>
      </c>
      <c r="I22" s="478">
        <f t="shared" si="0"/>
        <v>5.2325581395348841</v>
      </c>
    </row>
    <row r="23" spans="1:9" s="40" customFormat="1" ht="14.1" customHeight="1">
      <c r="A23" s="224" t="s">
        <v>93</v>
      </c>
      <c r="B23" s="225"/>
      <c r="C23" s="203">
        <f t="shared" ref="C23:H23" si="5">SUM(C24:C31)</f>
        <v>6280</v>
      </c>
      <c r="D23" s="203">
        <f t="shared" si="5"/>
        <v>6432</v>
      </c>
      <c r="E23" s="203">
        <f t="shared" si="5"/>
        <v>6351</v>
      </c>
      <c r="F23" s="203">
        <f t="shared" si="5"/>
        <v>5072</v>
      </c>
      <c r="G23" s="203">
        <f t="shared" si="5"/>
        <v>4570</v>
      </c>
      <c r="H23" s="203">
        <f t="shared" si="5"/>
        <v>-502</v>
      </c>
      <c r="I23" s="477">
        <f t="shared" si="0"/>
        <v>-9.8974763406940058E-2</v>
      </c>
    </row>
    <row r="24" spans="1:9" ht="15" customHeight="1">
      <c r="A24" s="238">
        <v>1</v>
      </c>
      <c r="B24" s="239" t="s">
        <v>110</v>
      </c>
      <c r="C24" s="48">
        <v>287</v>
      </c>
      <c r="D24" s="48">
        <v>270</v>
      </c>
      <c r="E24" s="48">
        <v>259</v>
      </c>
      <c r="F24" s="48">
        <v>202</v>
      </c>
      <c r="G24" s="48">
        <v>212</v>
      </c>
      <c r="H24" s="211">
        <f t="shared" ref="H24:H31" si="6">G24-F24</f>
        <v>10</v>
      </c>
      <c r="I24" s="478">
        <f t="shared" ref="I24:I31" si="7">H24/F24</f>
        <v>4.9504950495049507E-2</v>
      </c>
    </row>
    <row r="25" spans="1:9" ht="15" customHeight="1">
      <c r="A25" s="238">
        <v>2</v>
      </c>
      <c r="B25" s="239" t="s">
        <v>111</v>
      </c>
      <c r="C25" s="48">
        <v>513</v>
      </c>
      <c r="D25" s="48">
        <v>560</v>
      </c>
      <c r="E25" s="48">
        <v>586</v>
      </c>
      <c r="F25" s="48">
        <v>345</v>
      </c>
      <c r="G25" s="48">
        <v>335</v>
      </c>
      <c r="H25" s="211">
        <f t="shared" si="6"/>
        <v>-10</v>
      </c>
      <c r="I25" s="478">
        <f t="shared" si="7"/>
        <v>-2.8985507246376812E-2</v>
      </c>
    </row>
    <row r="26" spans="1:9" ht="15" customHeight="1">
      <c r="A26" s="238">
        <v>3</v>
      </c>
      <c r="B26" s="239" t="s">
        <v>112</v>
      </c>
      <c r="C26" s="48">
        <v>288</v>
      </c>
      <c r="D26" s="48">
        <v>310</v>
      </c>
      <c r="E26" s="48">
        <v>271</v>
      </c>
      <c r="F26" s="48">
        <v>154</v>
      </c>
      <c r="G26" s="48">
        <v>169</v>
      </c>
      <c r="H26" s="211">
        <f t="shared" si="6"/>
        <v>15</v>
      </c>
      <c r="I26" s="478">
        <f t="shared" si="7"/>
        <v>9.7402597402597407E-2</v>
      </c>
    </row>
    <row r="27" spans="1:9" ht="15" customHeight="1">
      <c r="A27" s="238">
        <v>4</v>
      </c>
      <c r="B27" s="239" t="s">
        <v>143</v>
      </c>
      <c r="C27" s="48">
        <v>321</v>
      </c>
      <c r="D27" s="48">
        <v>387</v>
      </c>
      <c r="E27" s="48">
        <v>287</v>
      </c>
      <c r="F27" s="48">
        <v>241</v>
      </c>
      <c r="G27" s="48">
        <v>269</v>
      </c>
      <c r="H27" s="211">
        <f t="shared" si="6"/>
        <v>28</v>
      </c>
      <c r="I27" s="478">
        <f t="shared" si="7"/>
        <v>0.11618257261410789</v>
      </c>
    </row>
    <row r="28" spans="1:9" s="40" customFormat="1" ht="15" customHeight="1">
      <c r="A28" s="242">
        <v>5</v>
      </c>
      <c r="B28" s="243" t="s">
        <v>144</v>
      </c>
      <c r="C28" s="69">
        <v>2422</v>
      </c>
      <c r="D28" s="69">
        <v>2417</v>
      </c>
      <c r="E28" s="69">
        <v>2448</v>
      </c>
      <c r="F28" s="69">
        <v>2086</v>
      </c>
      <c r="G28" s="69">
        <v>1929</v>
      </c>
      <c r="H28" s="211">
        <f t="shared" si="6"/>
        <v>-157</v>
      </c>
      <c r="I28" s="478">
        <f t="shared" si="7"/>
        <v>-7.5263662511984658E-2</v>
      </c>
    </row>
    <row r="29" spans="1:9" ht="15" customHeight="1">
      <c r="A29" s="238">
        <v>6</v>
      </c>
      <c r="B29" s="246" t="s">
        <v>114</v>
      </c>
      <c r="C29" s="48">
        <v>1586</v>
      </c>
      <c r="D29" s="48">
        <v>1643</v>
      </c>
      <c r="E29" s="48">
        <v>1732</v>
      </c>
      <c r="F29" s="48">
        <v>1431</v>
      </c>
      <c r="G29" s="48">
        <v>1290</v>
      </c>
      <c r="H29" s="211">
        <f t="shared" si="6"/>
        <v>-141</v>
      </c>
      <c r="I29" s="478">
        <f t="shared" si="7"/>
        <v>-9.853249475890985E-2</v>
      </c>
    </row>
    <row r="30" spans="1:9" ht="15" customHeight="1">
      <c r="A30" s="238">
        <v>7</v>
      </c>
      <c r="B30" s="239" t="s">
        <v>116</v>
      </c>
      <c r="C30" s="48">
        <v>457</v>
      </c>
      <c r="D30" s="48">
        <v>490</v>
      </c>
      <c r="E30" s="48">
        <v>544</v>
      </c>
      <c r="F30" s="48">
        <v>364</v>
      </c>
      <c r="G30" s="48">
        <v>89</v>
      </c>
      <c r="H30" s="211">
        <f t="shared" si="6"/>
        <v>-275</v>
      </c>
      <c r="I30" s="478">
        <f t="shared" si="7"/>
        <v>-0.75549450549450547</v>
      </c>
    </row>
    <row r="31" spans="1:9" ht="15" customHeight="1">
      <c r="A31" s="238">
        <v>8</v>
      </c>
      <c r="B31" s="239" t="s">
        <v>120</v>
      </c>
      <c r="C31" s="48">
        <v>406</v>
      </c>
      <c r="D31" s="48">
        <v>355</v>
      </c>
      <c r="E31" s="48">
        <v>224</v>
      </c>
      <c r="F31" s="48">
        <v>249</v>
      </c>
      <c r="G31" s="48">
        <v>277</v>
      </c>
      <c r="H31" s="211">
        <f t="shared" si="6"/>
        <v>28</v>
      </c>
      <c r="I31" s="478">
        <f t="shared" si="7"/>
        <v>0.11244979919678715</v>
      </c>
    </row>
    <row r="32" spans="1:9" s="40" customFormat="1" ht="14.1" customHeight="1">
      <c r="A32" s="224" t="s">
        <v>5</v>
      </c>
      <c r="B32" s="225"/>
      <c r="C32" s="203">
        <f t="shared" ref="C32:H32" si="8">SUM(C33:C36)</f>
        <v>1537</v>
      </c>
      <c r="D32" s="203">
        <f t="shared" si="8"/>
        <v>1655</v>
      </c>
      <c r="E32" s="203">
        <f t="shared" si="8"/>
        <v>2140</v>
      </c>
      <c r="F32" s="203">
        <f t="shared" si="8"/>
        <v>1704</v>
      </c>
      <c r="G32" s="203">
        <f t="shared" si="8"/>
        <v>1611</v>
      </c>
      <c r="H32" s="203">
        <f t="shared" si="8"/>
        <v>-93</v>
      </c>
      <c r="I32" s="477">
        <f t="shared" ref="I32:I37" si="9">H32/F32</f>
        <v>-5.4577464788732391E-2</v>
      </c>
    </row>
    <row r="33" spans="1:9" ht="15" customHeight="1">
      <c r="A33" s="238">
        <v>1</v>
      </c>
      <c r="B33" s="239" t="s">
        <v>145</v>
      </c>
      <c r="C33" s="48">
        <v>293</v>
      </c>
      <c r="D33" s="48">
        <v>336</v>
      </c>
      <c r="E33" s="48">
        <v>290</v>
      </c>
      <c r="F33" s="48">
        <v>297</v>
      </c>
      <c r="G33" s="48">
        <v>280</v>
      </c>
      <c r="H33" s="211">
        <f>G33-F33</f>
        <v>-17</v>
      </c>
      <c r="I33" s="478">
        <f t="shared" si="9"/>
        <v>-5.7239057239057242E-2</v>
      </c>
    </row>
    <row r="34" spans="1:9" s="40" customFormat="1" ht="15" customHeight="1">
      <c r="A34" s="242">
        <v>2</v>
      </c>
      <c r="B34" s="243" t="s">
        <v>146</v>
      </c>
      <c r="C34" s="69">
        <v>489</v>
      </c>
      <c r="D34" s="69">
        <v>548</v>
      </c>
      <c r="E34" s="69">
        <v>813</v>
      </c>
      <c r="F34" s="69">
        <v>569</v>
      </c>
      <c r="G34" s="69">
        <v>531</v>
      </c>
      <c r="H34" s="211">
        <f>G34-F34</f>
        <v>-38</v>
      </c>
      <c r="I34" s="478">
        <f t="shared" si="9"/>
        <v>-6.6783831282952552E-2</v>
      </c>
    </row>
    <row r="35" spans="1:9" ht="15" customHeight="1">
      <c r="A35" s="238">
        <v>3</v>
      </c>
      <c r="B35" s="246" t="s">
        <v>122</v>
      </c>
      <c r="C35" s="48">
        <v>466</v>
      </c>
      <c r="D35" s="48">
        <v>545</v>
      </c>
      <c r="E35" s="48">
        <v>717</v>
      </c>
      <c r="F35" s="48">
        <v>558</v>
      </c>
      <c r="G35" s="48">
        <v>491</v>
      </c>
      <c r="H35" s="211">
        <f>G35-F35</f>
        <v>-67</v>
      </c>
      <c r="I35" s="478">
        <f t="shared" si="9"/>
        <v>-0.12007168458781362</v>
      </c>
    </row>
    <row r="36" spans="1:9" ht="15" customHeight="1">
      <c r="A36" s="238">
        <v>4</v>
      </c>
      <c r="B36" s="239" t="s">
        <v>124</v>
      </c>
      <c r="C36" s="48">
        <v>289</v>
      </c>
      <c r="D36" s="48">
        <v>226</v>
      </c>
      <c r="E36" s="48">
        <v>320</v>
      </c>
      <c r="F36" s="48">
        <v>280</v>
      </c>
      <c r="G36" s="48">
        <v>309</v>
      </c>
      <c r="H36" s="211">
        <f>G36-F36</f>
        <v>29</v>
      </c>
      <c r="I36" s="478">
        <f t="shared" si="9"/>
        <v>0.10357142857142858</v>
      </c>
    </row>
    <row r="37" spans="1:9" s="40" customFormat="1" ht="14.1" customHeight="1">
      <c r="A37" s="224" t="s">
        <v>52</v>
      </c>
      <c r="B37" s="225"/>
      <c r="C37" s="203">
        <f t="shared" ref="C37:H37" si="10">SUM(C38:C54)</f>
        <v>22099</v>
      </c>
      <c r="D37" s="203">
        <f t="shared" si="10"/>
        <v>25080</v>
      </c>
      <c r="E37" s="203">
        <f t="shared" si="10"/>
        <v>23031</v>
      </c>
      <c r="F37" s="203">
        <f t="shared" si="10"/>
        <v>17625</v>
      </c>
      <c r="G37" s="203">
        <f t="shared" si="10"/>
        <v>17121</v>
      </c>
      <c r="H37" s="203">
        <f t="shared" si="10"/>
        <v>-504</v>
      </c>
      <c r="I37" s="477">
        <f t="shared" si="9"/>
        <v>-2.8595744680851062E-2</v>
      </c>
    </row>
    <row r="38" spans="1:9" ht="15" customHeight="1">
      <c r="A38" s="479">
        <v>1</v>
      </c>
      <c r="B38" s="239" t="s">
        <v>125</v>
      </c>
      <c r="C38" s="48">
        <v>601</v>
      </c>
      <c r="D38" s="48">
        <v>620</v>
      </c>
      <c r="E38" s="48">
        <v>581</v>
      </c>
      <c r="F38" s="48">
        <v>484</v>
      </c>
      <c r="G38" s="48">
        <v>524</v>
      </c>
      <c r="H38" s="211">
        <f t="shared" ref="H38:H54" si="11">G38-F38</f>
        <v>40</v>
      </c>
      <c r="I38" s="478">
        <f t="shared" ref="I38:I54" si="12">H38/F38</f>
        <v>8.2644628099173556E-2</v>
      </c>
    </row>
    <row r="39" spans="1:9" ht="15" customHeight="1">
      <c r="A39" s="238">
        <v>2</v>
      </c>
      <c r="B39" s="239" t="s">
        <v>126</v>
      </c>
      <c r="C39" s="48">
        <v>578</v>
      </c>
      <c r="D39" s="48">
        <v>534</v>
      </c>
      <c r="E39" s="48">
        <v>316</v>
      </c>
      <c r="F39" s="48">
        <v>321</v>
      </c>
      <c r="G39" s="48">
        <v>369</v>
      </c>
      <c r="H39" s="211">
        <f t="shared" si="11"/>
        <v>48</v>
      </c>
      <c r="I39" s="478">
        <f t="shared" si="12"/>
        <v>0.14953271028037382</v>
      </c>
    </row>
    <row r="40" spans="1:9" ht="15" customHeight="1">
      <c r="A40" s="238">
        <v>3</v>
      </c>
      <c r="B40" s="239" t="s">
        <v>127</v>
      </c>
      <c r="C40" s="48">
        <v>770</v>
      </c>
      <c r="D40" s="48">
        <v>831</v>
      </c>
      <c r="E40" s="48">
        <v>592</v>
      </c>
      <c r="F40" s="48">
        <v>444</v>
      </c>
      <c r="G40" s="48">
        <v>450</v>
      </c>
      <c r="H40" s="211">
        <f t="shared" si="11"/>
        <v>6</v>
      </c>
      <c r="I40" s="478">
        <f t="shared" si="12"/>
        <v>1.3513513513513514E-2</v>
      </c>
    </row>
    <row r="41" spans="1:9" ht="15" customHeight="1">
      <c r="A41" s="238">
        <v>4</v>
      </c>
      <c r="B41" s="239" t="s">
        <v>128</v>
      </c>
      <c r="C41" s="48">
        <v>881</v>
      </c>
      <c r="D41" s="48">
        <v>898</v>
      </c>
      <c r="E41" s="48">
        <v>816</v>
      </c>
      <c r="F41" s="48">
        <v>585</v>
      </c>
      <c r="G41" s="48">
        <v>638</v>
      </c>
      <c r="H41" s="211">
        <f t="shared" si="11"/>
        <v>53</v>
      </c>
      <c r="I41" s="478">
        <f t="shared" si="12"/>
        <v>9.0598290598290596E-2</v>
      </c>
    </row>
    <row r="42" spans="1:9" ht="15" customHeight="1">
      <c r="A42" s="238">
        <v>5</v>
      </c>
      <c r="B42" s="239" t="s">
        <v>129</v>
      </c>
      <c r="C42" s="48">
        <v>995</v>
      </c>
      <c r="D42" s="48">
        <v>1090</v>
      </c>
      <c r="E42" s="48">
        <v>1097</v>
      </c>
      <c r="F42" s="48">
        <v>748</v>
      </c>
      <c r="G42" s="48">
        <v>680</v>
      </c>
      <c r="H42" s="211">
        <f t="shared" si="11"/>
        <v>-68</v>
      </c>
      <c r="I42" s="478">
        <f t="shared" si="12"/>
        <v>-9.0909090909090912E-2</v>
      </c>
    </row>
    <row r="43" spans="1:9" ht="15" customHeight="1">
      <c r="A43" s="238">
        <v>6</v>
      </c>
      <c r="B43" s="239" t="s">
        <v>130</v>
      </c>
      <c r="C43" s="48">
        <v>557</v>
      </c>
      <c r="D43" s="48">
        <v>702</v>
      </c>
      <c r="E43" s="48">
        <v>628</v>
      </c>
      <c r="F43" s="48">
        <v>238</v>
      </c>
      <c r="G43" s="48">
        <v>425</v>
      </c>
      <c r="H43" s="211">
        <f t="shared" si="11"/>
        <v>187</v>
      </c>
      <c r="I43" s="478">
        <f t="shared" si="12"/>
        <v>0.7857142857142857</v>
      </c>
    </row>
    <row r="44" spans="1:9" ht="15" customHeight="1">
      <c r="A44" s="238">
        <v>7</v>
      </c>
      <c r="B44" s="239" t="s">
        <v>131</v>
      </c>
      <c r="C44" s="48">
        <v>1041</v>
      </c>
      <c r="D44" s="48">
        <v>1102</v>
      </c>
      <c r="E44" s="48">
        <v>1011</v>
      </c>
      <c r="F44" s="48">
        <v>733</v>
      </c>
      <c r="G44" s="48">
        <v>632</v>
      </c>
      <c r="H44" s="211">
        <f t="shared" si="11"/>
        <v>-101</v>
      </c>
      <c r="I44" s="478">
        <f t="shared" si="12"/>
        <v>-0.1377899045020464</v>
      </c>
    </row>
    <row r="45" spans="1:9" ht="15" customHeight="1">
      <c r="A45" s="238">
        <v>8</v>
      </c>
      <c r="B45" s="239" t="s">
        <v>132</v>
      </c>
      <c r="C45" s="48">
        <v>1147</v>
      </c>
      <c r="D45" s="48">
        <v>1050</v>
      </c>
      <c r="E45" s="48">
        <v>898</v>
      </c>
      <c r="F45" s="48">
        <v>838</v>
      </c>
      <c r="G45" s="48">
        <v>720</v>
      </c>
      <c r="H45" s="211">
        <f t="shared" si="11"/>
        <v>-118</v>
      </c>
      <c r="I45" s="478">
        <f t="shared" si="12"/>
        <v>-0.14081145584725538</v>
      </c>
    </row>
    <row r="46" spans="1:9" ht="15" customHeight="1">
      <c r="A46" s="238">
        <v>9</v>
      </c>
      <c r="B46" s="239" t="s">
        <v>133</v>
      </c>
      <c r="C46" s="48">
        <v>893</v>
      </c>
      <c r="D46" s="48">
        <v>976</v>
      </c>
      <c r="E46" s="48">
        <v>682</v>
      </c>
      <c r="F46" s="48">
        <v>611</v>
      </c>
      <c r="G46" s="48">
        <v>645</v>
      </c>
      <c r="H46" s="211">
        <f t="shared" si="11"/>
        <v>34</v>
      </c>
      <c r="I46" s="478">
        <f t="shared" si="12"/>
        <v>5.5646481178396073E-2</v>
      </c>
    </row>
    <row r="47" spans="1:9" ht="15" customHeight="1">
      <c r="A47" s="238">
        <v>10</v>
      </c>
      <c r="B47" s="239" t="s">
        <v>134</v>
      </c>
      <c r="C47" s="48">
        <v>797</v>
      </c>
      <c r="D47" s="48">
        <v>685</v>
      </c>
      <c r="E47" s="48">
        <v>450</v>
      </c>
      <c r="F47" s="48">
        <v>36</v>
      </c>
      <c r="G47" s="48">
        <v>237</v>
      </c>
      <c r="H47" s="211">
        <f t="shared" si="11"/>
        <v>201</v>
      </c>
      <c r="I47" s="478">
        <f t="shared" si="12"/>
        <v>5.583333333333333</v>
      </c>
    </row>
    <row r="48" spans="1:9" ht="15" customHeight="1">
      <c r="A48" s="238">
        <v>11</v>
      </c>
      <c r="B48" s="239" t="s">
        <v>135</v>
      </c>
      <c r="C48" s="48">
        <v>944</v>
      </c>
      <c r="D48" s="48">
        <v>855</v>
      </c>
      <c r="E48" s="48">
        <v>945</v>
      </c>
      <c r="F48" s="48">
        <v>713</v>
      </c>
      <c r="G48" s="48">
        <v>601</v>
      </c>
      <c r="H48" s="211">
        <f t="shared" si="11"/>
        <v>-112</v>
      </c>
      <c r="I48" s="478">
        <f t="shared" si="12"/>
        <v>-0.15708274894810659</v>
      </c>
    </row>
    <row r="49" spans="1:9" s="40" customFormat="1" ht="15" customHeight="1">
      <c r="A49" s="242">
        <v>12</v>
      </c>
      <c r="B49" s="248" t="s">
        <v>81</v>
      </c>
      <c r="C49" s="69">
        <v>8467</v>
      </c>
      <c r="D49" s="69">
        <v>10737</v>
      </c>
      <c r="E49" s="69">
        <v>10267</v>
      </c>
      <c r="F49" s="69">
        <v>8089</v>
      </c>
      <c r="G49" s="69">
        <v>7409</v>
      </c>
      <c r="H49" s="211">
        <f t="shared" si="11"/>
        <v>-680</v>
      </c>
      <c r="I49" s="478">
        <f t="shared" si="12"/>
        <v>-8.4064779329954264E-2</v>
      </c>
    </row>
    <row r="50" spans="1:9" ht="15" customHeight="1">
      <c r="A50" s="238">
        <v>13</v>
      </c>
      <c r="B50" s="239" t="s">
        <v>136</v>
      </c>
      <c r="C50" s="48">
        <v>694</v>
      </c>
      <c r="D50" s="48">
        <v>741</v>
      </c>
      <c r="E50" s="48">
        <v>477</v>
      </c>
      <c r="F50" s="48">
        <v>449</v>
      </c>
      <c r="G50" s="48">
        <v>355</v>
      </c>
      <c r="H50" s="211">
        <f t="shared" si="11"/>
        <v>-94</v>
      </c>
      <c r="I50" s="478">
        <f t="shared" si="12"/>
        <v>-0.20935412026726058</v>
      </c>
    </row>
    <row r="51" spans="1:9" ht="15" customHeight="1">
      <c r="A51" s="238">
        <v>14</v>
      </c>
      <c r="B51" s="239" t="s">
        <v>137</v>
      </c>
      <c r="C51" s="48">
        <v>552</v>
      </c>
      <c r="D51" s="48">
        <v>562</v>
      </c>
      <c r="E51" s="48">
        <v>608</v>
      </c>
      <c r="F51" s="48">
        <v>457</v>
      </c>
      <c r="G51" s="48">
        <v>458</v>
      </c>
      <c r="H51" s="211">
        <f t="shared" si="11"/>
        <v>1</v>
      </c>
      <c r="I51" s="478">
        <f t="shared" si="12"/>
        <v>2.1881838074398249E-3</v>
      </c>
    </row>
    <row r="52" spans="1:9" ht="15" customHeight="1">
      <c r="A52" s="238">
        <v>15</v>
      </c>
      <c r="B52" s="239" t="s">
        <v>138</v>
      </c>
      <c r="C52" s="48">
        <v>1764</v>
      </c>
      <c r="D52" s="48">
        <v>2045</v>
      </c>
      <c r="E52" s="48">
        <v>2085</v>
      </c>
      <c r="F52" s="48">
        <v>1769</v>
      </c>
      <c r="G52" s="48">
        <v>1863</v>
      </c>
      <c r="H52" s="211">
        <f t="shared" si="11"/>
        <v>94</v>
      </c>
      <c r="I52" s="478">
        <f t="shared" si="12"/>
        <v>5.3137365743357833E-2</v>
      </c>
    </row>
    <row r="53" spans="1:9" ht="15" customHeight="1">
      <c r="A53" s="238">
        <v>16</v>
      </c>
      <c r="B53" s="239" t="s">
        <v>139</v>
      </c>
      <c r="C53" s="48">
        <v>928</v>
      </c>
      <c r="D53" s="48">
        <v>1106</v>
      </c>
      <c r="E53" s="48">
        <v>957</v>
      </c>
      <c r="F53" s="48">
        <v>626</v>
      </c>
      <c r="G53" s="48">
        <v>620</v>
      </c>
      <c r="H53" s="211">
        <f t="shared" si="11"/>
        <v>-6</v>
      </c>
      <c r="I53" s="478">
        <f t="shared" si="12"/>
        <v>-9.5846645367412137E-3</v>
      </c>
    </row>
    <row r="54" spans="1:9" ht="15" customHeight="1" thickBot="1">
      <c r="A54" s="249">
        <v>17</v>
      </c>
      <c r="B54" s="250" t="s">
        <v>140</v>
      </c>
      <c r="C54" s="70">
        <v>490</v>
      </c>
      <c r="D54" s="70">
        <v>546</v>
      </c>
      <c r="E54" s="70">
        <v>621</v>
      </c>
      <c r="F54" s="70">
        <v>484</v>
      </c>
      <c r="G54" s="70">
        <v>495</v>
      </c>
      <c r="H54" s="487">
        <f t="shared" si="11"/>
        <v>11</v>
      </c>
      <c r="I54" s="480">
        <f t="shared" si="12"/>
        <v>2.2727272727272728E-2</v>
      </c>
    </row>
    <row r="55" spans="1:9" ht="13.5" thickTop="1">
      <c r="B55" s="254"/>
      <c r="C55" s="66"/>
      <c r="D55" s="66"/>
      <c r="E55" s="66"/>
      <c r="F55" s="66"/>
      <c r="G55" s="66"/>
      <c r="H55" s="66"/>
      <c r="I55" s="481"/>
    </row>
    <row r="56" spans="1:9">
      <c r="B56" s="254"/>
      <c r="C56" s="66"/>
      <c r="D56" s="66"/>
      <c r="E56" s="66"/>
      <c r="F56" s="66"/>
      <c r="G56" s="66"/>
      <c r="H56" s="66"/>
      <c r="I56" s="481"/>
    </row>
  </sheetData>
  <mergeCells count="11">
    <mergeCell ref="A6:B6"/>
    <mergeCell ref="A5:B5"/>
    <mergeCell ref="A1:I1"/>
    <mergeCell ref="A2:I2"/>
    <mergeCell ref="A3:A4"/>
    <mergeCell ref="B3:B4"/>
    <mergeCell ref="C3:C4"/>
    <mergeCell ref="D3:D4"/>
    <mergeCell ref="E3:E4"/>
    <mergeCell ref="F3:F4"/>
    <mergeCell ref="G3:G4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M56"/>
  <sheetViews>
    <sheetView zoomScaleNormal="100" zoomScaleSheetLayoutView="75" workbookViewId="0">
      <selection activeCell="P11" sqref="P11"/>
    </sheetView>
  </sheetViews>
  <sheetFormatPr defaultRowHeight="12.75"/>
  <cols>
    <col min="1" max="1" width="3.5703125" style="20" customWidth="1"/>
    <col min="2" max="2" width="23.28515625" style="20" customWidth="1"/>
    <col min="3" max="4" width="15.7109375" style="20" customWidth="1"/>
    <col min="5" max="5" width="17.5703125" style="20" customWidth="1"/>
    <col min="6" max="6" width="14.5703125" style="20" customWidth="1"/>
    <col min="7" max="7" width="14.85546875" style="20" customWidth="1"/>
    <col min="8" max="16384" width="9.140625" style="20"/>
  </cols>
  <sheetData>
    <row r="1" spans="1:13" s="44" customFormat="1" ht="15.75">
      <c r="A1" s="562" t="s">
        <v>84</v>
      </c>
      <c r="B1" s="562"/>
      <c r="C1" s="562"/>
      <c r="D1" s="562"/>
      <c r="E1" s="562"/>
      <c r="F1" s="562"/>
      <c r="G1" s="562"/>
      <c r="H1" s="469"/>
      <c r="J1" s="470"/>
      <c r="K1" s="471"/>
    </row>
    <row r="2" spans="1:13" ht="35.25" customHeight="1" thickBot="1">
      <c r="A2" s="610" t="s">
        <v>990</v>
      </c>
      <c r="B2" s="610"/>
      <c r="C2" s="610"/>
      <c r="D2" s="610"/>
      <c r="E2" s="610"/>
      <c r="F2" s="610"/>
      <c r="G2" s="610"/>
      <c r="H2" s="472"/>
      <c r="I2" s="472"/>
      <c r="J2" s="472"/>
      <c r="K2" s="472"/>
    </row>
    <row r="3" spans="1:13" ht="24" customHeight="1" thickTop="1">
      <c r="A3" s="564" t="s">
        <v>87</v>
      </c>
      <c r="B3" s="566" t="s">
        <v>88</v>
      </c>
      <c r="C3" s="600" t="s">
        <v>1917</v>
      </c>
      <c r="D3" s="611"/>
      <c r="E3" s="611"/>
      <c r="F3" s="612" t="s">
        <v>85</v>
      </c>
      <c r="G3" s="614" t="s">
        <v>159</v>
      </c>
    </row>
    <row r="4" spans="1:13" ht="45" customHeight="1">
      <c r="A4" s="565"/>
      <c r="B4" s="567"/>
      <c r="C4" s="473" t="s">
        <v>158</v>
      </c>
      <c r="D4" s="473" t="s">
        <v>157</v>
      </c>
      <c r="E4" s="216" t="s">
        <v>175</v>
      </c>
      <c r="F4" s="613"/>
      <c r="G4" s="615"/>
    </row>
    <row r="5" spans="1:13" s="233" customFormat="1" ht="24.95" customHeight="1">
      <c r="A5" s="556" t="s">
        <v>69</v>
      </c>
      <c r="B5" s="557"/>
      <c r="C5" s="26">
        <v>1118441</v>
      </c>
      <c r="D5" s="26">
        <v>534030</v>
      </c>
      <c r="E5" s="26">
        <v>210652</v>
      </c>
      <c r="F5" s="27">
        <f t="shared" ref="F5:F12" si="0">D5/C5</f>
        <v>0.47747713111375567</v>
      </c>
      <c r="G5" s="474">
        <f t="shared" ref="G5:G12" si="1">E5/C5</f>
        <v>0.18834431141204588</v>
      </c>
      <c r="H5" s="475"/>
      <c r="I5" s="475"/>
      <c r="J5" s="475"/>
      <c r="K5" s="232"/>
      <c r="L5" s="232"/>
      <c r="M5" s="232"/>
    </row>
    <row r="6" spans="1:13" s="17" customFormat="1" ht="30.75" customHeight="1">
      <c r="A6" s="558" t="s">
        <v>89</v>
      </c>
      <c r="B6" s="559"/>
      <c r="C6" s="435">
        <f>C7+C12+C18+C23+C32+C37</f>
        <v>132207</v>
      </c>
      <c r="D6" s="435">
        <f>D7+D12+D18+D23+D32+D37</f>
        <v>64399</v>
      </c>
      <c r="E6" s="435">
        <f>E7+E12+E18+E23+E32+E37</f>
        <v>28713</v>
      </c>
      <c r="F6" s="234">
        <f t="shared" si="0"/>
        <v>0.48710733924830002</v>
      </c>
      <c r="G6" s="476">
        <f t="shared" si="1"/>
        <v>0.21718214617985432</v>
      </c>
      <c r="H6" s="17" t="s">
        <v>96</v>
      </c>
    </row>
    <row r="7" spans="1:13" ht="17.100000000000001" customHeight="1">
      <c r="A7" s="224" t="s">
        <v>90</v>
      </c>
      <c r="B7" s="225"/>
      <c r="C7" s="436">
        <f>SUM(C8:C11)</f>
        <v>11220</v>
      </c>
      <c r="D7" s="436">
        <f>SUM(D8:D11)</f>
        <v>5869</v>
      </c>
      <c r="E7" s="436">
        <f>SUM(E8:E11)</f>
        <v>1783</v>
      </c>
      <c r="F7" s="73">
        <f t="shared" si="0"/>
        <v>0.5230837789661319</v>
      </c>
      <c r="G7" s="477">
        <f t="shared" si="1"/>
        <v>0.15891265597147949</v>
      </c>
    </row>
    <row r="8" spans="1:13" ht="15" customHeight="1">
      <c r="A8" s="238">
        <v>1</v>
      </c>
      <c r="B8" s="239" t="s">
        <v>97</v>
      </c>
      <c r="C8" s="105">
        <v>3679</v>
      </c>
      <c r="D8" s="48">
        <v>1890</v>
      </c>
      <c r="E8" s="48">
        <v>554</v>
      </c>
      <c r="F8" s="402">
        <f t="shared" si="0"/>
        <v>0.51372655612938301</v>
      </c>
      <c r="G8" s="478">
        <f t="shared" si="1"/>
        <v>0.15058439793422126</v>
      </c>
    </row>
    <row r="9" spans="1:13" ht="15" customHeight="1">
      <c r="A9" s="238">
        <v>2</v>
      </c>
      <c r="B9" s="239" t="s">
        <v>98</v>
      </c>
      <c r="C9" s="105">
        <v>2470</v>
      </c>
      <c r="D9" s="48">
        <v>1351</v>
      </c>
      <c r="E9" s="48">
        <v>367</v>
      </c>
      <c r="F9" s="402">
        <f t="shared" si="0"/>
        <v>0.54696356275303648</v>
      </c>
      <c r="G9" s="478">
        <f t="shared" si="1"/>
        <v>0.148582995951417</v>
      </c>
    </row>
    <row r="10" spans="1:13" ht="15" customHeight="1">
      <c r="A10" s="238">
        <v>3</v>
      </c>
      <c r="B10" s="239" t="s">
        <v>99</v>
      </c>
      <c r="C10" s="105">
        <v>3188</v>
      </c>
      <c r="D10" s="48">
        <v>1615</v>
      </c>
      <c r="E10" s="48">
        <v>574</v>
      </c>
      <c r="F10" s="402">
        <f t="shared" si="0"/>
        <v>0.50658720200752827</v>
      </c>
      <c r="G10" s="478">
        <f t="shared" si="1"/>
        <v>0.18005018820577165</v>
      </c>
    </row>
    <row r="11" spans="1:13" ht="15" customHeight="1">
      <c r="A11" s="238">
        <v>4</v>
      </c>
      <c r="B11" s="239" t="s">
        <v>100</v>
      </c>
      <c r="C11" s="105">
        <v>1883</v>
      </c>
      <c r="D11" s="48">
        <v>1013</v>
      </c>
      <c r="E11" s="48">
        <v>288</v>
      </c>
      <c r="F11" s="402">
        <f t="shared" si="0"/>
        <v>0.53797132235793943</v>
      </c>
      <c r="G11" s="478">
        <f t="shared" si="1"/>
        <v>0.15294742432288902</v>
      </c>
    </row>
    <row r="12" spans="1:13" ht="17.100000000000001" customHeight="1">
      <c r="A12" s="224" t="s">
        <v>2</v>
      </c>
      <c r="B12" s="225"/>
      <c r="C12" s="436">
        <f>SUM(C13:C17)</f>
        <v>10754</v>
      </c>
      <c r="D12" s="436">
        <f>SUM(D13:D17)</f>
        <v>5064</v>
      </c>
      <c r="E12" s="436">
        <f>SUM(E13:E17)</f>
        <v>1399</v>
      </c>
      <c r="F12" s="73">
        <f t="shared" si="0"/>
        <v>0.47089455086479448</v>
      </c>
      <c r="G12" s="477">
        <f t="shared" si="1"/>
        <v>0.13009112888227636</v>
      </c>
    </row>
    <row r="13" spans="1:13" ht="15" customHeight="1">
      <c r="A13" s="238">
        <v>1</v>
      </c>
      <c r="B13" s="239" t="s">
        <v>101</v>
      </c>
      <c r="C13" s="105">
        <v>1836</v>
      </c>
      <c r="D13" s="48">
        <v>812</v>
      </c>
      <c r="E13" s="48">
        <v>78</v>
      </c>
      <c r="F13" s="402">
        <f t="shared" ref="F13:F18" si="2">D13/C13</f>
        <v>0.44226579520697168</v>
      </c>
      <c r="G13" s="478">
        <f t="shared" ref="G13:G18" si="3">E13/C13</f>
        <v>4.2483660130718956E-2</v>
      </c>
    </row>
    <row r="14" spans="1:13" s="40" customFormat="1" ht="15" customHeight="1">
      <c r="A14" s="242">
        <v>2</v>
      </c>
      <c r="B14" s="243" t="s">
        <v>103</v>
      </c>
      <c r="C14" s="28">
        <v>1732</v>
      </c>
      <c r="D14" s="69">
        <v>927</v>
      </c>
      <c r="E14" s="69">
        <v>305</v>
      </c>
      <c r="F14" s="402">
        <f>D14/C14</f>
        <v>0.53521939953810627</v>
      </c>
      <c r="G14" s="478">
        <f t="shared" si="3"/>
        <v>0.17609699769053117</v>
      </c>
    </row>
    <row r="15" spans="1:13" ht="15" customHeight="1">
      <c r="A15" s="238">
        <v>3</v>
      </c>
      <c r="B15" s="246" t="s">
        <v>102</v>
      </c>
      <c r="C15" s="105">
        <v>2932</v>
      </c>
      <c r="D15" s="48">
        <v>1403</v>
      </c>
      <c r="E15" s="48">
        <v>581</v>
      </c>
      <c r="F15" s="402">
        <f t="shared" si="2"/>
        <v>0.47851296043656205</v>
      </c>
      <c r="G15" s="478">
        <f t="shared" si="3"/>
        <v>0.19815825375170532</v>
      </c>
    </row>
    <row r="16" spans="1:13" ht="15" customHeight="1">
      <c r="A16" s="238">
        <v>4</v>
      </c>
      <c r="B16" s="239" t="s">
        <v>104</v>
      </c>
      <c r="C16" s="105">
        <v>2502</v>
      </c>
      <c r="D16" s="48">
        <v>1053</v>
      </c>
      <c r="E16" s="48">
        <v>163</v>
      </c>
      <c r="F16" s="402">
        <f t="shared" si="2"/>
        <v>0.42086330935251798</v>
      </c>
      <c r="G16" s="478">
        <f t="shared" si="3"/>
        <v>6.5147881694644291E-2</v>
      </c>
    </row>
    <row r="17" spans="1:7" ht="15" customHeight="1">
      <c r="A17" s="238">
        <v>5</v>
      </c>
      <c r="B17" s="239" t="s">
        <v>105</v>
      </c>
      <c r="C17" s="105">
        <v>1752</v>
      </c>
      <c r="D17" s="48">
        <v>869</v>
      </c>
      <c r="E17" s="48">
        <v>272</v>
      </c>
      <c r="F17" s="402">
        <f t="shared" si="2"/>
        <v>0.49600456621004568</v>
      </c>
      <c r="G17" s="478">
        <f t="shared" si="3"/>
        <v>0.15525114155251141</v>
      </c>
    </row>
    <row r="18" spans="1:7" ht="17.100000000000001" customHeight="1">
      <c r="A18" s="224" t="s">
        <v>92</v>
      </c>
      <c r="B18" s="225"/>
      <c r="C18" s="436">
        <f>SUM(C19:C22)</f>
        <v>13377</v>
      </c>
      <c r="D18" s="436">
        <f>SUM(D19:D22)</f>
        <v>6494</v>
      </c>
      <c r="E18" s="436">
        <f>SUM(E19:E22)</f>
        <v>2229</v>
      </c>
      <c r="F18" s="73">
        <f t="shared" si="2"/>
        <v>0.48546011811317935</v>
      </c>
      <c r="G18" s="477">
        <f t="shared" si="3"/>
        <v>0.16662928907826868</v>
      </c>
    </row>
    <row r="19" spans="1:7" ht="15" customHeight="1">
      <c r="A19" s="238">
        <v>1</v>
      </c>
      <c r="B19" s="239" t="s">
        <v>106</v>
      </c>
      <c r="C19" s="105">
        <v>2297</v>
      </c>
      <c r="D19" s="48">
        <v>1066</v>
      </c>
      <c r="E19" s="48">
        <v>159</v>
      </c>
      <c r="F19" s="402">
        <f>D19/C19</f>
        <v>0.46408358728776666</v>
      </c>
      <c r="G19" s="478">
        <f>E19/C19</f>
        <v>6.9220722681758814E-2</v>
      </c>
    </row>
    <row r="20" spans="1:7" s="40" customFormat="1" ht="15" customHeight="1">
      <c r="A20" s="242">
        <v>2</v>
      </c>
      <c r="B20" s="243" t="s">
        <v>108</v>
      </c>
      <c r="C20" s="28">
        <v>4122</v>
      </c>
      <c r="D20" s="69">
        <v>1955</v>
      </c>
      <c r="E20" s="69">
        <v>955</v>
      </c>
      <c r="F20" s="402">
        <f>D20/C20</f>
        <v>0.47428432799611842</v>
      </c>
      <c r="G20" s="478">
        <f>E20/C20</f>
        <v>0.2316836487142164</v>
      </c>
    </row>
    <row r="21" spans="1:7" ht="15" customHeight="1">
      <c r="A21" s="238">
        <v>3</v>
      </c>
      <c r="B21" s="246" t="s">
        <v>107</v>
      </c>
      <c r="C21" s="105">
        <v>4749</v>
      </c>
      <c r="D21" s="48">
        <v>2277</v>
      </c>
      <c r="E21" s="48">
        <v>847</v>
      </c>
      <c r="F21" s="402">
        <f>D21/C21</f>
        <v>0.47946936197094125</v>
      </c>
      <c r="G21" s="478">
        <f>E21/C21</f>
        <v>0.17835333754474625</v>
      </c>
    </row>
    <row r="22" spans="1:7" ht="15" customHeight="1">
      <c r="A22" s="238">
        <v>4</v>
      </c>
      <c r="B22" s="239" t="s">
        <v>109</v>
      </c>
      <c r="C22" s="105">
        <v>2209</v>
      </c>
      <c r="D22" s="48">
        <v>1196</v>
      </c>
      <c r="E22" s="48">
        <v>268</v>
      </c>
      <c r="F22" s="402">
        <f>D22/C22</f>
        <v>0.5414214576731553</v>
      </c>
      <c r="G22" s="478">
        <f>E22/C22</f>
        <v>0.1213218650973291</v>
      </c>
    </row>
    <row r="23" spans="1:7" ht="17.100000000000001" customHeight="1">
      <c r="A23" s="224" t="s">
        <v>93</v>
      </c>
      <c r="B23" s="225"/>
      <c r="C23" s="436">
        <f>SUM(C24:C31)</f>
        <v>26886</v>
      </c>
      <c r="D23" s="436">
        <f>SUM(D24:D31)</f>
        <v>12960</v>
      </c>
      <c r="E23" s="436">
        <f>SUM(E24:E31)</f>
        <v>4570</v>
      </c>
      <c r="F23" s="73">
        <f>D23/C23</f>
        <v>0.48203525998661012</v>
      </c>
      <c r="G23" s="477">
        <f>E23/C23</f>
        <v>0.16997693967120434</v>
      </c>
    </row>
    <row r="24" spans="1:7" ht="15" customHeight="1">
      <c r="A24" s="238">
        <v>1</v>
      </c>
      <c r="B24" s="239" t="s">
        <v>110</v>
      </c>
      <c r="C24" s="105">
        <v>1177</v>
      </c>
      <c r="D24" s="48">
        <v>425</v>
      </c>
      <c r="E24" s="48">
        <v>212</v>
      </c>
      <c r="F24" s="402">
        <f t="shared" ref="F24:F32" si="4">D24/C24</f>
        <v>0.36108751062022088</v>
      </c>
      <c r="G24" s="478">
        <f t="shared" ref="G24:G32" si="5">E24/C24</f>
        <v>0.18011894647408666</v>
      </c>
    </row>
    <row r="25" spans="1:7" ht="15" customHeight="1">
      <c r="A25" s="238">
        <v>2</v>
      </c>
      <c r="B25" s="239" t="s">
        <v>111</v>
      </c>
      <c r="C25" s="105">
        <v>2118</v>
      </c>
      <c r="D25" s="48">
        <v>969</v>
      </c>
      <c r="E25" s="48">
        <v>335</v>
      </c>
      <c r="F25" s="402">
        <f t="shared" si="4"/>
        <v>0.45750708215297453</v>
      </c>
      <c r="G25" s="478">
        <f t="shared" si="5"/>
        <v>0.15816808309726157</v>
      </c>
    </row>
    <row r="26" spans="1:7" ht="15" customHeight="1">
      <c r="A26" s="238">
        <v>3</v>
      </c>
      <c r="B26" s="239" t="s">
        <v>112</v>
      </c>
      <c r="C26" s="105">
        <v>1622</v>
      </c>
      <c r="D26" s="48">
        <v>740</v>
      </c>
      <c r="E26" s="48">
        <v>169</v>
      </c>
      <c r="F26" s="402">
        <f t="shared" si="4"/>
        <v>0.4562268803945746</v>
      </c>
      <c r="G26" s="478">
        <f t="shared" si="5"/>
        <v>0.10419235511713934</v>
      </c>
    </row>
    <row r="27" spans="1:7" ht="15" customHeight="1">
      <c r="A27" s="238">
        <v>4</v>
      </c>
      <c r="B27" s="239" t="s">
        <v>143</v>
      </c>
      <c r="C27" s="105">
        <v>2470</v>
      </c>
      <c r="D27" s="48">
        <v>1368</v>
      </c>
      <c r="E27" s="48">
        <v>269</v>
      </c>
      <c r="F27" s="402">
        <f t="shared" si="4"/>
        <v>0.55384615384615388</v>
      </c>
      <c r="G27" s="478">
        <f t="shared" si="5"/>
        <v>0.10890688259109312</v>
      </c>
    </row>
    <row r="28" spans="1:7" s="40" customFormat="1" ht="15" customHeight="1">
      <c r="A28" s="242">
        <v>5</v>
      </c>
      <c r="B28" s="243" t="s">
        <v>144</v>
      </c>
      <c r="C28" s="28">
        <v>8220</v>
      </c>
      <c r="D28" s="69">
        <v>3793</v>
      </c>
      <c r="E28" s="69">
        <v>1929</v>
      </c>
      <c r="F28" s="402">
        <f t="shared" si="4"/>
        <v>0.46143552311435521</v>
      </c>
      <c r="G28" s="478">
        <f t="shared" si="5"/>
        <v>0.23467153284671532</v>
      </c>
    </row>
    <row r="29" spans="1:7" ht="15" customHeight="1">
      <c r="A29" s="238">
        <v>6</v>
      </c>
      <c r="B29" s="246" t="s">
        <v>114</v>
      </c>
      <c r="C29" s="105">
        <v>6903</v>
      </c>
      <c r="D29" s="48">
        <v>3532</v>
      </c>
      <c r="E29" s="48">
        <v>1290</v>
      </c>
      <c r="F29" s="402">
        <f t="shared" si="4"/>
        <v>0.51166159640735909</v>
      </c>
      <c r="G29" s="478">
        <f t="shared" si="5"/>
        <v>0.18687527162103434</v>
      </c>
    </row>
    <row r="30" spans="1:7" ht="15" customHeight="1">
      <c r="A30" s="238">
        <v>7</v>
      </c>
      <c r="B30" s="239" t="s">
        <v>116</v>
      </c>
      <c r="C30" s="105">
        <v>2405</v>
      </c>
      <c r="D30" s="48">
        <v>1296</v>
      </c>
      <c r="E30" s="48">
        <v>89</v>
      </c>
      <c r="F30" s="402">
        <f t="shared" si="4"/>
        <v>0.53887733887733891</v>
      </c>
      <c r="G30" s="478">
        <f t="shared" si="5"/>
        <v>3.7006237006237008E-2</v>
      </c>
    </row>
    <row r="31" spans="1:7" ht="15" customHeight="1">
      <c r="A31" s="238">
        <v>8</v>
      </c>
      <c r="B31" s="239" t="s">
        <v>120</v>
      </c>
      <c r="C31" s="105">
        <v>1971</v>
      </c>
      <c r="D31" s="48">
        <v>837</v>
      </c>
      <c r="E31" s="48">
        <v>277</v>
      </c>
      <c r="F31" s="402">
        <f t="shared" si="4"/>
        <v>0.42465753424657532</v>
      </c>
      <c r="G31" s="478">
        <f t="shared" si="5"/>
        <v>0.14053779807204464</v>
      </c>
    </row>
    <row r="32" spans="1:7" ht="17.100000000000001" customHeight="1">
      <c r="A32" s="224" t="s">
        <v>5</v>
      </c>
      <c r="B32" s="225"/>
      <c r="C32" s="436">
        <f>SUM(C33:C36)</f>
        <v>6435</v>
      </c>
      <c r="D32" s="436">
        <f>SUM(D33:D36)</f>
        <v>3277</v>
      </c>
      <c r="E32" s="436">
        <f>SUM(E33:E36)</f>
        <v>1611</v>
      </c>
      <c r="F32" s="73">
        <f t="shared" si="4"/>
        <v>0.5092463092463092</v>
      </c>
      <c r="G32" s="477">
        <f t="shared" si="5"/>
        <v>0.25034965034965034</v>
      </c>
    </row>
    <row r="33" spans="1:7" ht="15" customHeight="1">
      <c r="A33" s="238">
        <v>1</v>
      </c>
      <c r="B33" s="239" t="s">
        <v>145</v>
      </c>
      <c r="C33" s="105">
        <v>1082</v>
      </c>
      <c r="D33" s="48">
        <v>512</v>
      </c>
      <c r="E33" s="48">
        <v>280</v>
      </c>
      <c r="F33" s="402">
        <f>D33/C33</f>
        <v>0.47319778188539741</v>
      </c>
      <c r="G33" s="478">
        <f>E33/C33</f>
        <v>0.25878003696857671</v>
      </c>
    </row>
    <row r="34" spans="1:7" s="40" customFormat="1" ht="15" customHeight="1">
      <c r="A34" s="242">
        <v>2</v>
      </c>
      <c r="B34" s="243" t="s">
        <v>146</v>
      </c>
      <c r="C34" s="28">
        <v>1902</v>
      </c>
      <c r="D34" s="69">
        <v>972</v>
      </c>
      <c r="E34" s="69">
        <v>531</v>
      </c>
      <c r="F34" s="402">
        <f>D34/C34</f>
        <v>0.51104100946372244</v>
      </c>
      <c r="G34" s="478">
        <f>E34/C34</f>
        <v>0.27917981072555204</v>
      </c>
    </row>
    <row r="35" spans="1:7" ht="15" customHeight="1">
      <c r="A35" s="238">
        <v>3</v>
      </c>
      <c r="B35" s="246" t="s">
        <v>122</v>
      </c>
      <c r="C35" s="105">
        <v>1770</v>
      </c>
      <c r="D35" s="48">
        <v>943</v>
      </c>
      <c r="E35" s="48">
        <v>491</v>
      </c>
      <c r="F35" s="402">
        <f>D35/C35</f>
        <v>0.53276836158192087</v>
      </c>
      <c r="G35" s="478">
        <f>E35/C35</f>
        <v>0.2774011299435028</v>
      </c>
    </row>
    <row r="36" spans="1:7" ht="15" customHeight="1">
      <c r="A36" s="238">
        <v>4</v>
      </c>
      <c r="B36" s="239" t="s">
        <v>124</v>
      </c>
      <c r="C36" s="105">
        <v>1681</v>
      </c>
      <c r="D36" s="48">
        <v>850</v>
      </c>
      <c r="E36" s="48">
        <v>309</v>
      </c>
      <c r="F36" s="402">
        <f>D36/C36</f>
        <v>0.50565139797739445</v>
      </c>
      <c r="G36" s="478">
        <f>E36/C36</f>
        <v>0.18381915526472337</v>
      </c>
    </row>
    <row r="37" spans="1:7" ht="17.100000000000001" customHeight="1">
      <c r="A37" s="224" t="s">
        <v>52</v>
      </c>
      <c r="B37" s="225"/>
      <c r="C37" s="436">
        <f>SUM(C38:C54)</f>
        <v>63535</v>
      </c>
      <c r="D37" s="436">
        <f>SUM(D38:D54)</f>
        <v>30735</v>
      </c>
      <c r="E37" s="436">
        <f>SUM(E38:E54)</f>
        <v>17121</v>
      </c>
      <c r="F37" s="73">
        <f>D37/C37</f>
        <v>0.48374911466121034</v>
      </c>
      <c r="G37" s="477">
        <f>E37/C37</f>
        <v>0.26947351853309198</v>
      </c>
    </row>
    <row r="38" spans="1:7" ht="15" customHeight="1">
      <c r="A38" s="479">
        <v>1</v>
      </c>
      <c r="B38" s="239" t="s">
        <v>125</v>
      </c>
      <c r="C38" s="105">
        <v>2652</v>
      </c>
      <c r="D38" s="48">
        <v>1480</v>
      </c>
      <c r="E38" s="48">
        <v>524</v>
      </c>
      <c r="F38" s="402">
        <f t="shared" ref="F38:F54" si="6">D38/C38</f>
        <v>0.55806938159879338</v>
      </c>
      <c r="G38" s="478">
        <f t="shared" ref="G38:G54" si="7">E38/C38</f>
        <v>0.1975867269984917</v>
      </c>
    </row>
    <row r="39" spans="1:7" ht="15" customHeight="1">
      <c r="A39" s="238">
        <v>2</v>
      </c>
      <c r="B39" s="239" t="s">
        <v>126</v>
      </c>
      <c r="C39" s="105">
        <v>1567</v>
      </c>
      <c r="D39" s="48">
        <v>772</v>
      </c>
      <c r="E39" s="48">
        <v>369</v>
      </c>
      <c r="F39" s="402">
        <f t="shared" si="6"/>
        <v>0.49266113592852584</v>
      </c>
      <c r="G39" s="478">
        <f t="shared" si="7"/>
        <v>0.2354818123803446</v>
      </c>
    </row>
    <row r="40" spans="1:7" ht="15" customHeight="1">
      <c r="A40" s="238">
        <v>3</v>
      </c>
      <c r="B40" s="239" t="s">
        <v>127</v>
      </c>
      <c r="C40" s="105">
        <v>2003</v>
      </c>
      <c r="D40" s="48">
        <v>805</v>
      </c>
      <c r="E40" s="48">
        <v>450</v>
      </c>
      <c r="F40" s="402">
        <f t="shared" si="6"/>
        <v>0.40189715426859712</v>
      </c>
      <c r="G40" s="478">
        <f t="shared" si="7"/>
        <v>0.22466300549176235</v>
      </c>
    </row>
    <row r="41" spans="1:7" ht="15" customHeight="1">
      <c r="A41" s="238">
        <v>4</v>
      </c>
      <c r="B41" s="239" t="s">
        <v>128</v>
      </c>
      <c r="C41" s="105">
        <v>2477</v>
      </c>
      <c r="D41" s="48">
        <v>1223</v>
      </c>
      <c r="E41" s="48">
        <v>638</v>
      </c>
      <c r="F41" s="402">
        <f t="shared" si="6"/>
        <v>0.4937424303593056</v>
      </c>
      <c r="G41" s="478">
        <f t="shared" si="7"/>
        <v>0.25756964069438837</v>
      </c>
    </row>
    <row r="42" spans="1:7" ht="15" customHeight="1">
      <c r="A42" s="238">
        <v>5</v>
      </c>
      <c r="B42" s="239" t="s">
        <v>129</v>
      </c>
      <c r="C42" s="105">
        <v>2925</v>
      </c>
      <c r="D42" s="48">
        <v>1355</v>
      </c>
      <c r="E42" s="48">
        <v>680</v>
      </c>
      <c r="F42" s="402">
        <f t="shared" si="6"/>
        <v>0.46324786324786327</v>
      </c>
      <c r="G42" s="478">
        <f t="shared" si="7"/>
        <v>0.23247863247863249</v>
      </c>
    </row>
    <row r="43" spans="1:7" ht="15" customHeight="1">
      <c r="A43" s="238">
        <v>6</v>
      </c>
      <c r="B43" s="239" t="s">
        <v>130</v>
      </c>
      <c r="C43" s="105">
        <v>1843</v>
      </c>
      <c r="D43" s="48">
        <v>969</v>
      </c>
      <c r="E43" s="48">
        <v>425</v>
      </c>
      <c r="F43" s="402">
        <f t="shared" si="6"/>
        <v>0.52577319587628868</v>
      </c>
      <c r="G43" s="478">
        <f t="shared" si="7"/>
        <v>0.23060227889310905</v>
      </c>
    </row>
    <row r="44" spans="1:7" ht="15" customHeight="1">
      <c r="A44" s="238">
        <v>7</v>
      </c>
      <c r="B44" s="239" t="s">
        <v>131</v>
      </c>
      <c r="C44" s="105">
        <v>2205</v>
      </c>
      <c r="D44" s="48">
        <v>1012</v>
      </c>
      <c r="E44" s="48">
        <v>632</v>
      </c>
      <c r="F44" s="402">
        <f t="shared" si="6"/>
        <v>0.45895691609977324</v>
      </c>
      <c r="G44" s="478">
        <f t="shared" si="7"/>
        <v>0.28662131519274375</v>
      </c>
    </row>
    <row r="45" spans="1:7" ht="15" customHeight="1">
      <c r="A45" s="238">
        <v>8</v>
      </c>
      <c r="B45" s="239" t="s">
        <v>132</v>
      </c>
      <c r="C45" s="105">
        <v>3233</v>
      </c>
      <c r="D45" s="48">
        <v>1567</v>
      </c>
      <c r="E45" s="48">
        <v>720</v>
      </c>
      <c r="F45" s="402">
        <f t="shared" si="6"/>
        <v>0.48468914321064027</v>
      </c>
      <c r="G45" s="478">
        <f t="shared" si="7"/>
        <v>0.22270337148159605</v>
      </c>
    </row>
    <row r="46" spans="1:7" ht="15" customHeight="1">
      <c r="A46" s="238">
        <v>9</v>
      </c>
      <c r="B46" s="239" t="s">
        <v>133</v>
      </c>
      <c r="C46" s="105">
        <v>2380</v>
      </c>
      <c r="D46" s="48">
        <v>1293</v>
      </c>
      <c r="E46" s="48">
        <v>645</v>
      </c>
      <c r="F46" s="402">
        <f t="shared" si="6"/>
        <v>0.54327731092436971</v>
      </c>
      <c r="G46" s="478">
        <f t="shared" si="7"/>
        <v>0.27100840336134452</v>
      </c>
    </row>
    <row r="47" spans="1:7" ht="15" customHeight="1">
      <c r="A47" s="238">
        <v>10</v>
      </c>
      <c r="B47" s="239" t="s">
        <v>134</v>
      </c>
      <c r="C47" s="105">
        <v>2302</v>
      </c>
      <c r="D47" s="48">
        <v>1115</v>
      </c>
      <c r="E47" s="48">
        <v>237</v>
      </c>
      <c r="F47" s="402">
        <f t="shared" si="6"/>
        <v>0.4843614248479583</v>
      </c>
      <c r="G47" s="478">
        <f t="shared" si="7"/>
        <v>0.10295395308427455</v>
      </c>
    </row>
    <row r="48" spans="1:7" ht="15" customHeight="1">
      <c r="A48" s="238">
        <v>11</v>
      </c>
      <c r="B48" s="239" t="s">
        <v>135</v>
      </c>
      <c r="C48" s="105">
        <v>2148</v>
      </c>
      <c r="D48" s="48">
        <v>970</v>
      </c>
      <c r="E48" s="48">
        <v>601</v>
      </c>
      <c r="F48" s="402">
        <f t="shared" si="6"/>
        <v>0.4515828677839851</v>
      </c>
      <c r="G48" s="478">
        <f t="shared" si="7"/>
        <v>0.27979515828677842</v>
      </c>
    </row>
    <row r="49" spans="1:7" s="40" customFormat="1" ht="15" customHeight="1">
      <c r="A49" s="242">
        <v>12</v>
      </c>
      <c r="B49" s="248" t="s">
        <v>82</v>
      </c>
      <c r="C49" s="28">
        <v>23795</v>
      </c>
      <c r="D49" s="69">
        <v>11874</v>
      </c>
      <c r="E49" s="69">
        <v>7409</v>
      </c>
      <c r="F49" s="402">
        <f t="shared" si="6"/>
        <v>0.49901239756251314</v>
      </c>
      <c r="G49" s="478">
        <f t="shared" si="7"/>
        <v>0.31136793444000843</v>
      </c>
    </row>
    <row r="50" spans="1:7" ht="15" customHeight="1">
      <c r="A50" s="238">
        <v>13</v>
      </c>
      <c r="B50" s="239" t="s">
        <v>136</v>
      </c>
      <c r="C50" s="105">
        <v>1454</v>
      </c>
      <c r="D50" s="48">
        <v>698</v>
      </c>
      <c r="E50" s="48">
        <v>355</v>
      </c>
      <c r="F50" s="402">
        <f t="shared" si="6"/>
        <v>0.48005502063273725</v>
      </c>
      <c r="G50" s="478">
        <f t="shared" si="7"/>
        <v>0.24415405777166438</v>
      </c>
    </row>
    <row r="51" spans="1:7" ht="15" customHeight="1">
      <c r="A51" s="238">
        <v>14</v>
      </c>
      <c r="B51" s="239" t="s">
        <v>137</v>
      </c>
      <c r="C51" s="105">
        <v>1759</v>
      </c>
      <c r="D51" s="48">
        <v>902</v>
      </c>
      <c r="E51" s="48">
        <v>458</v>
      </c>
      <c r="F51" s="402">
        <f t="shared" si="6"/>
        <v>0.51279135872654913</v>
      </c>
      <c r="G51" s="478">
        <f t="shared" si="7"/>
        <v>0.26037521318931212</v>
      </c>
    </row>
    <row r="52" spans="1:7" ht="15" customHeight="1">
      <c r="A52" s="238">
        <v>15</v>
      </c>
      <c r="B52" s="239" t="s">
        <v>138</v>
      </c>
      <c r="C52" s="105">
        <v>6064</v>
      </c>
      <c r="D52" s="48">
        <v>2657</v>
      </c>
      <c r="E52" s="48">
        <v>1863</v>
      </c>
      <c r="F52" s="402">
        <f t="shared" si="6"/>
        <v>0.43815963060686014</v>
      </c>
      <c r="G52" s="478">
        <f t="shared" si="7"/>
        <v>0.30722295514511871</v>
      </c>
    </row>
    <row r="53" spans="1:7" ht="15" customHeight="1">
      <c r="A53" s="238">
        <v>16</v>
      </c>
      <c r="B53" s="239" t="s">
        <v>139</v>
      </c>
      <c r="C53" s="105">
        <v>2653</v>
      </c>
      <c r="D53" s="48">
        <v>971</v>
      </c>
      <c r="E53" s="48">
        <v>620</v>
      </c>
      <c r="F53" s="402">
        <f t="shared" si="6"/>
        <v>0.36600075386355069</v>
      </c>
      <c r="G53" s="478">
        <f t="shared" si="7"/>
        <v>0.23369770071617038</v>
      </c>
    </row>
    <row r="54" spans="1:7" ht="15" customHeight="1" thickBot="1">
      <c r="A54" s="249">
        <v>17</v>
      </c>
      <c r="B54" s="250" t="s">
        <v>140</v>
      </c>
      <c r="C54" s="106">
        <v>2075</v>
      </c>
      <c r="D54" s="70">
        <v>1072</v>
      </c>
      <c r="E54" s="70">
        <v>495</v>
      </c>
      <c r="F54" s="443">
        <f t="shared" si="6"/>
        <v>0.51662650602409643</v>
      </c>
      <c r="G54" s="480">
        <f t="shared" si="7"/>
        <v>0.23855421686746989</v>
      </c>
    </row>
    <row r="55" spans="1:7" ht="13.5" thickTop="1">
      <c r="B55" s="254"/>
      <c r="C55" s="66"/>
      <c r="D55" s="66"/>
      <c r="E55" s="66"/>
      <c r="F55" s="66"/>
      <c r="G55" s="481"/>
    </row>
    <row r="56" spans="1:7">
      <c r="B56" s="254"/>
      <c r="C56" s="66"/>
      <c r="D56" s="66"/>
      <c r="E56" s="66"/>
      <c r="F56" s="66"/>
      <c r="G56" s="481"/>
    </row>
  </sheetData>
  <mergeCells count="9">
    <mergeCell ref="A6:B6"/>
    <mergeCell ref="A5:B5"/>
    <mergeCell ref="A1:G1"/>
    <mergeCell ref="A2:G2"/>
    <mergeCell ref="A3:A4"/>
    <mergeCell ref="B3:B4"/>
    <mergeCell ref="C3:E3"/>
    <mergeCell ref="F3:F4"/>
    <mergeCell ref="G3:G4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80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L56"/>
  <sheetViews>
    <sheetView zoomScaleNormal="100" zoomScaleSheetLayoutView="75" workbookViewId="0">
      <selection activeCell="P11" sqref="P11"/>
    </sheetView>
  </sheetViews>
  <sheetFormatPr defaultColWidth="3" defaultRowHeight="12.75"/>
  <cols>
    <col min="1" max="1" width="3.42578125" style="447" customWidth="1"/>
    <col min="2" max="2" width="18" style="447" customWidth="1"/>
    <col min="3" max="3" width="10.28515625" style="447" customWidth="1"/>
    <col min="4" max="5" width="10" style="447" customWidth="1"/>
    <col min="6" max="8" width="10.28515625" style="447" customWidth="1"/>
    <col min="9" max="9" width="11.140625" style="447" customWidth="1"/>
    <col min="10" max="11" width="10.85546875" style="447" customWidth="1"/>
    <col min="12" max="12" width="11" style="447" customWidth="1"/>
    <col min="13" max="16384" width="3" style="447"/>
  </cols>
  <sheetData>
    <row r="1" spans="1:12" ht="15.75">
      <c r="A1" s="573" t="s">
        <v>156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s="454" customFormat="1" ht="16.5" thickBot="1">
      <c r="A2" s="574" t="s">
        <v>61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2" s="454" customFormat="1" ht="14.25" customHeight="1" thickTop="1">
      <c r="A3" s="575" t="s">
        <v>56</v>
      </c>
      <c r="B3" s="577" t="s">
        <v>57</v>
      </c>
      <c r="C3" s="580" t="s">
        <v>178</v>
      </c>
      <c r="D3" s="580" t="s">
        <v>189</v>
      </c>
      <c r="E3" s="580" t="s">
        <v>246</v>
      </c>
      <c r="F3" s="580" t="s">
        <v>986</v>
      </c>
      <c r="G3" s="580" t="s">
        <v>1900</v>
      </c>
      <c r="H3" s="580" t="s">
        <v>1907</v>
      </c>
      <c r="I3" s="618" t="s">
        <v>142</v>
      </c>
      <c r="J3" s="619"/>
      <c r="K3" s="619"/>
      <c r="L3" s="620"/>
    </row>
    <row r="4" spans="1:12" ht="71.25" customHeight="1">
      <c r="A4" s="617"/>
      <c r="B4" s="602"/>
      <c r="C4" s="581"/>
      <c r="D4" s="581"/>
      <c r="E4" s="581"/>
      <c r="F4" s="581"/>
      <c r="G4" s="581"/>
      <c r="H4" s="581"/>
      <c r="I4" s="229" t="s">
        <v>1902</v>
      </c>
      <c r="J4" s="229" t="s">
        <v>1903</v>
      </c>
      <c r="K4" s="229" t="s">
        <v>1904</v>
      </c>
      <c r="L4" s="230" t="s">
        <v>1905</v>
      </c>
    </row>
    <row r="5" spans="1:12" s="97" customFormat="1" ht="24.95" customHeight="1">
      <c r="A5" s="586" t="s">
        <v>69</v>
      </c>
      <c r="B5" s="587"/>
      <c r="C5" s="463">
        <v>1064344</v>
      </c>
      <c r="D5" s="463">
        <v>972734</v>
      </c>
      <c r="E5" s="463">
        <v>841878</v>
      </c>
      <c r="F5" s="463">
        <v>736618</v>
      </c>
      <c r="G5" s="463">
        <v>712227</v>
      </c>
      <c r="H5" s="463">
        <v>630455</v>
      </c>
      <c r="I5" s="26">
        <f>H5-G5</f>
        <v>-81772</v>
      </c>
      <c r="J5" s="399">
        <f t="shared" ref="J5:J12" si="0">I5/G5</f>
        <v>-0.11481171031145969</v>
      </c>
      <c r="K5" s="26">
        <f>H5-F5</f>
        <v>-106163</v>
      </c>
      <c r="L5" s="33">
        <f t="shared" ref="L5:L12" si="1">K5/F5</f>
        <v>-0.1441221908777684</v>
      </c>
    </row>
    <row r="6" spans="1:12" s="96" customFormat="1" ht="27.95" customHeight="1">
      <c r="A6" s="588" t="s">
        <v>13</v>
      </c>
      <c r="B6" s="622"/>
      <c r="C6" s="435">
        <f t="shared" ref="C6:H6" si="2">+C7+C12+C18+C23+C32+C37</f>
        <v>132176</v>
      </c>
      <c r="D6" s="435">
        <f t="shared" si="2"/>
        <v>123884</v>
      </c>
      <c r="E6" s="435">
        <f t="shared" si="2"/>
        <v>109785</v>
      </c>
      <c r="F6" s="435">
        <f t="shared" si="2"/>
        <v>99434</v>
      </c>
      <c r="G6" s="435">
        <f t="shared" si="2"/>
        <v>93803</v>
      </c>
      <c r="H6" s="435">
        <f t="shared" si="2"/>
        <v>85786</v>
      </c>
      <c r="I6" s="82">
        <f>SUM(I7+I12+I18+I23+I32+I37)</f>
        <v>-8017</v>
      </c>
      <c r="J6" s="449">
        <f t="shared" si="0"/>
        <v>-8.5466349690308419E-2</v>
      </c>
      <c r="K6" s="82">
        <f>SUM(K7+K12+K18+K23+K32+K37)</f>
        <v>-13648</v>
      </c>
      <c r="L6" s="85">
        <f t="shared" si="1"/>
        <v>-0.13725687390630972</v>
      </c>
    </row>
    <row r="7" spans="1:12" s="451" customFormat="1" ht="17.100000000000001" customHeight="1">
      <c r="A7" s="560" t="s">
        <v>90</v>
      </c>
      <c r="B7" s="621"/>
      <c r="C7" s="436">
        <f t="shared" ref="C7:I7" si="3">SUM(C8:C11)</f>
        <v>10079</v>
      </c>
      <c r="D7" s="436">
        <f t="shared" si="3"/>
        <v>9539</v>
      </c>
      <c r="E7" s="436">
        <f t="shared" si="3"/>
        <v>8380</v>
      </c>
      <c r="F7" s="436">
        <f t="shared" si="3"/>
        <v>8145</v>
      </c>
      <c r="G7" s="436">
        <f t="shared" si="3"/>
        <v>7486</v>
      </c>
      <c r="H7" s="436">
        <f t="shared" si="3"/>
        <v>6709</v>
      </c>
      <c r="I7" s="203">
        <f t="shared" si="3"/>
        <v>-777</v>
      </c>
      <c r="J7" s="450">
        <f t="shared" si="0"/>
        <v>-0.1037937483302164</v>
      </c>
      <c r="K7" s="203">
        <f>SUM(K8:K11)</f>
        <v>-1436</v>
      </c>
      <c r="L7" s="237">
        <f t="shared" si="1"/>
        <v>-0.17630448127685697</v>
      </c>
    </row>
    <row r="8" spans="1:12" ht="15" customHeight="1">
      <c r="A8" s="307">
        <v>1</v>
      </c>
      <c r="B8" s="19" t="s">
        <v>14</v>
      </c>
      <c r="C8" s="459">
        <v>2758</v>
      </c>
      <c r="D8" s="459">
        <v>2587</v>
      </c>
      <c r="E8" s="459">
        <v>2324</v>
      </c>
      <c r="F8" s="459">
        <v>2321</v>
      </c>
      <c r="G8" s="459">
        <v>2185</v>
      </c>
      <c r="H8" s="459">
        <v>1900</v>
      </c>
      <c r="I8" s="464">
        <f>H8-G8</f>
        <v>-285</v>
      </c>
      <c r="J8" s="465">
        <f t="shared" si="0"/>
        <v>-0.13043478260869565</v>
      </c>
      <c r="K8" s="48">
        <f>H8-F8</f>
        <v>-421</v>
      </c>
      <c r="L8" s="424">
        <f t="shared" si="1"/>
        <v>-0.18138733304610083</v>
      </c>
    </row>
    <row r="9" spans="1:12" ht="15" customHeight="1">
      <c r="A9" s="307">
        <v>2</v>
      </c>
      <c r="B9" s="19" t="s">
        <v>15</v>
      </c>
      <c r="C9" s="459">
        <v>2374</v>
      </c>
      <c r="D9" s="459">
        <v>2343</v>
      </c>
      <c r="E9" s="459">
        <v>1844</v>
      </c>
      <c r="F9" s="459">
        <v>1756</v>
      </c>
      <c r="G9" s="459">
        <v>1497</v>
      </c>
      <c r="H9" s="459">
        <v>1364</v>
      </c>
      <c r="I9" s="464">
        <f>H9-G9</f>
        <v>-133</v>
      </c>
      <c r="J9" s="465">
        <f t="shared" si="0"/>
        <v>-8.8844355377421511E-2</v>
      </c>
      <c r="K9" s="48">
        <f>H9-F9</f>
        <v>-392</v>
      </c>
      <c r="L9" s="424">
        <f t="shared" si="1"/>
        <v>-0.22323462414578588</v>
      </c>
    </row>
    <row r="10" spans="1:12" ht="15" customHeight="1">
      <c r="A10" s="307">
        <v>3</v>
      </c>
      <c r="B10" s="19" t="s">
        <v>17</v>
      </c>
      <c r="C10" s="459">
        <v>3050</v>
      </c>
      <c r="D10" s="459">
        <v>2894</v>
      </c>
      <c r="E10" s="459">
        <v>2546</v>
      </c>
      <c r="F10" s="459">
        <v>2479</v>
      </c>
      <c r="G10" s="459">
        <v>2267</v>
      </c>
      <c r="H10" s="459">
        <v>2077</v>
      </c>
      <c r="I10" s="464">
        <f>H10-G10</f>
        <v>-190</v>
      </c>
      <c r="J10" s="465">
        <f t="shared" si="0"/>
        <v>-8.3811204234671366E-2</v>
      </c>
      <c r="K10" s="48">
        <f>H10-F10</f>
        <v>-402</v>
      </c>
      <c r="L10" s="424">
        <f t="shared" si="1"/>
        <v>-0.16216216216216217</v>
      </c>
    </row>
    <row r="11" spans="1:12" ht="15" customHeight="1">
      <c r="A11" s="307">
        <v>4</v>
      </c>
      <c r="B11" s="19" t="s">
        <v>63</v>
      </c>
      <c r="C11" s="459">
        <v>1897</v>
      </c>
      <c r="D11" s="459">
        <v>1715</v>
      </c>
      <c r="E11" s="459">
        <v>1666</v>
      </c>
      <c r="F11" s="459">
        <v>1589</v>
      </c>
      <c r="G11" s="459">
        <v>1537</v>
      </c>
      <c r="H11" s="459">
        <v>1368</v>
      </c>
      <c r="I11" s="464">
        <f>H11-G11</f>
        <v>-169</v>
      </c>
      <c r="J11" s="465">
        <f t="shared" si="0"/>
        <v>-0.1099544567338972</v>
      </c>
      <c r="K11" s="48">
        <f>H11-F11</f>
        <v>-221</v>
      </c>
      <c r="L11" s="424">
        <f t="shared" si="1"/>
        <v>-0.13908118313404658</v>
      </c>
    </row>
    <row r="12" spans="1:12" s="446" customFormat="1" ht="17.100000000000001" customHeight="1">
      <c r="A12" s="582" t="s">
        <v>2</v>
      </c>
      <c r="B12" s="621"/>
      <c r="C12" s="436">
        <f t="shared" ref="C12:I12" si="4">SUM(C13:C17)</f>
        <v>11662</v>
      </c>
      <c r="D12" s="436">
        <f t="shared" si="4"/>
        <v>10783</v>
      </c>
      <c r="E12" s="436">
        <f t="shared" si="4"/>
        <v>9828</v>
      </c>
      <c r="F12" s="436">
        <f t="shared" si="4"/>
        <v>8777</v>
      </c>
      <c r="G12" s="436">
        <f t="shared" si="4"/>
        <v>8843</v>
      </c>
      <c r="H12" s="436">
        <f t="shared" si="4"/>
        <v>8050</v>
      </c>
      <c r="I12" s="203">
        <f t="shared" si="4"/>
        <v>-793</v>
      </c>
      <c r="J12" s="450">
        <f t="shared" si="0"/>
        <v>-8.9675449508085495E-2</v>
      </c>
      <c r="K12" s="203">
        <f>SUM(K13:K17)</f>
        <v>-727</v>
      </c>
      <c r="L12" s="237">
        <f t="shared" si="1"/>
        <v>-8.2830124188219209E-2</v>
      </c>
    </row>
    <row r="13" spans="1:12" ht="15" customHeight="1">
      <c r="A13" s="307">
        <v>1</v>
      </c>
      <c r="B13" s="19" t="s">
        <v>19</v>
      </c>
      <c r="C13" s="459">
        <v>2120</v>
      </c>
      <c r="D13" s="459">
        <v>1978</v>
      </c>
      <c r="E13" s="459">
        <v>1985</v>
      </c>
      <c r="F13" s="459">
        <v>1643</v>
      </c>
      <c r="G13" s="459">
        <v>1675</v>
      </c>
      <c r="H13" s="459">
        <v>1590</v>
      </c>
      <c r="I13" s="464">
        <f>H13-G13</f>
        <v>-85</v>
      </c>
      <c r="J13" s="465">
        <f t="shared" ref="J13:J18" si="5">I13/G13</f>
        <v>-5.0746268656716415E-2</v>
      </c>
      <c r="K13" s="48">
        <f>H13-F13</f>
        <v>-53</v>
      </c>
      <c r="L13" s="424">
        <f t="shared" ref="L13:L18" si="6">K13/F13</f>
        <v>-3.2258064516129031E-2</v>
      </c>
    </row>
    <row r="14" spans="1:12" s="454" customFormat="1" ht="15" customHeight="1">
      <c r="A14" s="308">
        <v>2</v>
      </c>
      <c r="B14" s="21" t="s">
        <v>21</v>
      </c>
      <c r="C14" s="460">
        <v>2124</v>
      </c>
      <c r="D14" s="460">
        <v>1951</v>
      </c>
      <c r="E14" s="460">
        <v>1780</v>
      </c>
      <c r="F14" s="460">
        <v>1596</v>
      </c>
      <c r="G14" s="460">
        <v>1619</v>
      </c>
      <c r="H14" s="460">
        <v>1474</v>
      </c>
      <c r="I14" s="114">
        <f>H14-G14</f>
        <v>-145</v>
      </c>
      <c r="J14" s="465">
        <f t="shared" si="5"/>
        <v>-8.9561457689932053E-2</v>
      </c>
      <c r="K14" s="69">
        <f>H14-F14</f>
        <v>-122</v>
      </c>
      <c r="L14" s="424">
        <f t="shared" si="6"/>
        <v>-7.6441102756892226E-2</v>
      </c>
    </row>
    <row r="15" spans="1:12" ht="15" customHeight="1">
      <c r="A15" s="307">
        <v>3</v>
      </c>
      <c r="B15" s="19" t="s">
        <v>20</v>
      </c>
      <c r="C15" s="459">
        <v>2905</v>
      </c>
      <c r="D15" s="459">
        <v>2766</v>
      </c>
      <c r="E15" s="459">
        <v>2481</v>
      </c>
      <c r="F15" s="459">
        <v>2281</v>
      </c>
      <c r="G15" s="459">
        <v>2393</v>
      </c>
      <c r="H15" s="459">
        <v>2056</v>
      </c>
      <c r="I15" s="464">
        <f>H15-G15</f>
        <v>-337</v>
      </c>
      <c r="J15" s="465">
        <f t="shared" si="5"/>
        <v>-0.14082741328875889</v>
      </c>
      <c r="K15" s="48">
        <f>H15-F15</f>
        <v>-225</v>
      </c>
      <c r="L15" s="424">
        <f t="shared" si="6"/>
        <v>-9.8640946953090752E-2</v>
      </c>
    </row>
    <row r="16" spans="1:12" ht="15" customHeight="1">
      <c r="A16" s="307">
        <v>4</v>
      </c>
      <c r="B16" s="19" t="s">
        <v>22</v>
      </c>
      <c r="C16" s="459">
        <v>2720</v>
      </c>
      <c r="D16" s="459">
        <v>2399</v>
      </c>
      <c r="E16" s="459">
        <v>2046</v>
      </c>
      <c r="F16" s="459">
        <v>1874</v>
      </c>
      <c r="G16" s="459">
        <v>1736</v>
      </c>
      <c r="H16" s="459">
        <v>1666</v>
      </c>
      <c r="I16" s="464">
        <f>H16-G16</f>
        <v>-70</v>
      </c>
      <c r="J16" s="465">
        <f t="shared" si="5"/>
        <v>-4.0322580645161289E-2</v>
      </c>
      <c r="K16" s="48">
        <f>H16-F16</f>
        <v>-208</v>
      </c>
      <c r="L16" s="424">
        <f t="shared" si="6"/>
        <v>-0.11099252934898612</v>
      </c>
    </row>
    <row r="17" spans="1:12" ht="15" customHeight="1">
      <c r="A17" s="307">
        <v>5</v>
      </c>
      <c r="B17" s="19" t="s">
        <v>23</v>
      </c>
      <c r="C17" s="459">
        <v>1793</v>
      </c>
      <c r="D17" s="459">
        <v>1689</v>
      </c>
      <c r="E17" s="459">
        <v>1536</v>
      </c>
      <c r="F17" s="459">
        <v>1383</v>
      </c>
      <c r="G17" s="459">
        <v>1420</v>
      </c>
      <c r="H17" s="459">
        <v>1264</v>
      </c>
      <c r="I17" s="464">
        <f>H17-G17</f>
        <v>-156</v>
      </c>
      <c r="J17" s="465">
        <f t="shared" si="5"/>
        <v>-0.10985915492957747</v>
      </c>
      <c r="K17" s="48">
        <f>H17-F17</f>
        <v>-119</v>
      </c>
      <c r="L17" s="424">
        <f t="shared" si="6"/>
        <v>-8.6044830079537241E-2</v>
      </c>
    </row>
    <row r="18" spans="1:12" s="446" customFormat="1" ht="17.100000000000001" customHeight="1">
      <c r="A18" s="560" t="s">
        <v>92</v>
      </c>
      <c r="B18" s="621"/>
      <c r="C18" s="436">
        <f t="shared" ref="C18:I18" si="7">SUM(C19:C22)</f>
        <v>12815</v>
      </c>
      <c r="D18" s="436">
        <f t="shared" si="7"/>
        <v>12312</v>
      </c>
      <c r="E18" s="436">
        <f t="shared" si="7"/>
        <v>11198</v>
      </c>
      <c r="F18" s="436">
        <f t="shared" si="7"/>
        <v>10324</v>
      </c>
      <c r="G18" s="436">
        <f t="shared" si="7"/>
        <v>9975</v>
      </c>
      <c r="H18" s="436">
        <f t="shared" si="7"/>
        <v>9241</v>
      </c>
      <c r="I18" s="203">
        <f t="shared" si="7"/>
        <v>-734</v>
      </c>
      <c r="J18" s="450">
        <f t="shared" si="5"/>
        <v>-7.3583959899749377E-2</v>
      </c>
      <c r="K18" s="203">
        <f>SUM(K19:K22)</f>
        <v>-1083</v>
      </c>
      <c r="L18" s="237">
        <f t="shared" si="6"/>
        <v>-0.10490120108485083</v>
      </c>
    </row>
    <row r="19" spans="1:12" ht="15" customHeight="1">
      <c r="A19" s="307">
        <v>1</v>
      </c>
      <c r="B19" s="19" t="s">
        <v>24</v>
      </c>
      <c r="C19" s="459">
        <v>1959</v>
      </c>
      <c r="D19" s="459">
        <v>1857</v>
      </c>
      <c r="E19" s="459">
        <v>1654</v>
      </c>
      <c r="F19" s="459">
        <v>1610</v>
      </c>
      <c r="G19" s="459">
        <v>1625</v>
      </c>
      <c r="H19" s="459">
        <v>1462</v>
      </c>
      <c r="I19" s="464">
        <f>H19-G19</f>
        <v>-163</v>
      </c>
      <c r="J19" s="465">
        <f>I19/G19</f>
        <v>-0.10030769230769231</v>
      </c>
      <c r="K19" s="48">
        <f>H19-F19</f>
        <v>-148</v>
      </c>
      <c r="L19" s="424">
        <f>K19/F19</f>
        <v>-9.1925465838509315E-2</v>
      </c>
    </row>
    <row r="20" spans="1:12" s="454" customFormat="1" ht="15" customHeight="1">
      <c r="A20" s="308">
        <v>2</v>
      </c>
      <c r="B20" s="21" t="s">
        <v>26</v>
      </c>
      <c r="C20" s="460">
        <v>4508</v>
      </c>
      <c r="D20" s="460">
        <v>4180</v>
      </c>
      <c r="E20" s="460">
        <v>3738</v>
      </c>
      <c r="F20" s="460">
        <v>3296</v>
      </c>
      <c r="G20" s="460">
        <v>3092</v>
      </c>
      <c r="H20" s="460">
        <v>2957</v>
      </c>
      <c r="I20" s="114">
        <f>H20-G20</f>
        <v>-135</v>
      </c>
      <c r="J20" s="465">
        <f>I20/G20</f>
        <v>-4.3661060802069857E-2</v>
      </c>
      <c r="K20" s="69">
        <f>H20-F20</f>
        <v>-339</v>
      </c>
      <c r="L20" s="424">
        <f>K20/F20</f>
        <v>-0.10285194174757281</v>
      </c>
    </row>
    <row r="21" spans="1:12" ht="15" customHeight="1">
      <c r="A21" s="307">
        <v>3</v>
      </c>
      <c r="B21" s="19" t="s">
        <v>25</v>
      </c>
      <c r="C21" s="459">
        <v>3975</v>
      </c>
      <c r="D21" s="459">
        <v>4034</v>
      </c>
      <c r="E21" s="459">
        <v>3648</v>
      </c>
      <c r="F21" s="459">
        <v>3348</v>
      </c>
      <c r="G21" s="459">
        <v>3252</v>
      </c>
      <c r="H21" s="459">
        <v>2948</v>
      </c>
      <c r="I21" s="464">
        <f>H21-G21</f>
        <v>-304</v>
      </c>
      <c r="J21" s="465">
        <f>I21/G21</f>
        <v>-9.348093480934809E-2</v>
      </c>
      <c r="K21" s="48">
        <f>H21-F21</f>
        <v>-400</v>
      </c>
      <c r="L21" s="424">
        <f>K21/F21</f>
        <v>-0.11947431302270012</v>
      </c>
    </row>
    <row r="22" spans="1:12" ht="15" customHeight="1">
      <c r="A22" s="307">
        <v>4</v>
      </c>
      <c r="B22" s="19" t="s">
        <v>27</v>
      </c>
      <c r="C22" s="459">
        <v>2373</v>
      </c>
      <c r="D22" s="459">
        <v>2241</v>
      </c>
      <c r="E22" s="459">
        <v>2158</v>
      </c>
      <c r="F22" s="459">
        <v>2070</v>
      </c>
      <c r="G22" s="459">
        <v>2006</v>
      </c>
      <c r="H22" s="459">
        <v>1874</v>
      </c>
      <c r="I22" s="464">
        <f>H22-G22</f>
        <v>-132</v>
      </c>
      <c r="J22" s="465">
        <f>I22/G22</f>
        <v>-6.5802592223330014E-2</v>
      </c>
      <c r="K22" s="48">
        <f>H22-F22</f>
        <v>-196</v>
      </c>
      <c r="L22" s="424">
        <f>K22/F22</f>
        <v>-9.4685990338164258E-2</v>
      </c>
    </row>
    <row r="23" spans="1:12" s="446" customFormat="1" ht="17.100000000000001" customHeight="1">
      <c r="A23" s="582" t="s">
        <v>93</v>
      </c>
      <c r="B23" s="621"/>
      <c r="C23" s="436">
        <f t="shared" ref="C23:I23" si="8">SUM(C24:C31)</f>
        <v>28315</v>
      </c>
      <c r="D23" s="436">
        <f t="shared" si="8"/>
        <v>26603</v>
      </c>
      <c r="E23" s="436">
        <f t="shared" si="8"/>
        <v>23767</v>
      </c>
      <c r="F23" s="436">
        <f t="shared" si="8"/>
        <v>21709</v>
      </c>
      <c r="G23" s="436">
        <f t="shared" si="8"/>
        <v>21263</v>
      </c>
      <c r="H23" s="436">
        <f t="shared" si="8"/>
        <v>19262</v>
      </c>
      <c r="I23" s="203">
        <f t="shared" si="8"/>
        <v>-2001</v>
      </c>
      <c r="J23" s="450">
        <f>I23/G23</f>
        <v>-9.4107134458919245E-2</v>
      </c>
      <c r="K23" s="203">
        <f>SUM(K24:K31)</f>
        <v>-2447</v>
      </c>
      <c r="L23" s="237">
        <f>K23/F23</f>
        <v>-0.11271822746326408</v>
      </c>
    </row>
    <row r="24" spans="1:12" ht="15" customHeight="1">
      <c r="A24" s="307">
        <v>1</v>
      </c>
      <c r="B24" s="19" t="s">
        <v>28</v>
      </c>
      <c r="C24" s="459">
        <v>950</v>
      </c>
      <c r="D24" s="459">
        <v>822</v>
      </c>
      <c r="E24" s="459">
        <v>642</v>
      </c>
      <c r="F24" s="459">
        <v>582</v>
      </c>
      <c r="G24" s="459">
        <v>630</v>
      </c>
      <c r="H24" s="459">
        <v>525</v>
      </c>
      <c r="I24" s="464">
        <f t="shared" ref="I24:I31" si="9">H24-G24</f>
        <v>-105</v>
      </c>
      <c r="J24" s="465">
        <f t="shared" ref="J24:J31" si="10">I24/G24</f>
        <v>-0.16666666666666666</v>
      </c>
      <c r="K24" s="48">
        <f t="shared" ref="K24:K31" si="11">H24-F24</f>
        <v>-57</v>
      </c>
      <c r="L24" s="424">
        <f t="shared" ref="L24:L31" si="12">K24/F24</f>
        <v>-9.7938144329896906E-2</v>
      </c>
    </row>
    <row r="25" spans="1:12" ht="15" customHeight="1">
      <c r="A25" s="307">
        <v>2</v>
      </c>
      <c r="B25" s="19" t="s">
        <v>29</v>
      </c>
      <c r="C25" s="459">
        <v>2278</v>
      </c>
      <c r="D25" s="459">
        <v>2037</v>
      </c>
      <c r="E25" s="459">
        <v>1799</v>
      </c>
      <c r="F25" s="459">
        <v>1661</v>
      </c>
      <c r="G25" s="459">
        <v>1636</v>
      </c>
      <c r="H25" s="459">
        <v>1497</v>
      </c>
      <c r="I25" s="464">
        <f t="shared" si="9"/>
        <v>-139</v>
      </c>
      <c r="J25" s="465">
        <f t="shared" si="10"/>
        <v>-8.4963325183374086E-2</v>
      </c>
      <c r="K25" s="48">
        <f t="shared" si="11"/>
        <v>-164</v>
      </c>
      <c r="L25" s="424">
        <f t="shared" si="12"/>
        <v>-9.8735701384708011E-2</v>
      </c>
    </row>
    <row r="26" spans="1:12" ht="15" customHeight="1">
      <c r="A26" s="307">
        <v>3</v>
      </c>
      <c r="B26" s="19" t="s">
        <v>30</v>
      </c>
      <c r="C26" s="459">
        <v>1125</v>
      </c>
      <c r="D26" s="459">
        <v>1000</v>
      </c>
      <c r="E26" s="459">
        <v>933</v>
      </c>
      <c r="F26" s="459">
        <v>883</v>
      </c>
      <c r="G26" s="459">
        <v>937</v>
      </c>
      <c r="H26" s="459">
        <v>795</v>
      </c>
      <c r="I26" s="464">
        <f t="shared" si="9"/>
        <v>-142</v>
      </c>
      <c r="J26" s="465">
        <f t="shared" si="10"/>
        <v>-0.15154749199573106</v>
      </c>
      <c r="K26" s="48">
        <f t="shared" si="11"/>
        <v>-88</v>
      </c>
      <c r="L26" s="424">
        <f t="shared" si="12"/>
        <v>-9.9660249150622882E-2</v>
      </c>
    </row>
    <row r="27" spans="1:12" ht="15" customHeight="1">
      <c r="A27" s="307">
        <v>4</v>
      </c>
      <c r="B27" s="19" t="s">
        <v>113</v>
      </c>
      <c r="C27" s="459">
        <v>2396</v>
      </c>
      <c r="D27" s="459">
        <v>2260</v>
      </c>
      <c r="E27" s="459">
        <v>2018</v>
      </c>
      <c r="F27" s="459">
        <v>1924</v>
      </c>
      <c r="G27" s="459">
        <v>2005</v>
      </c>
      <c r="H27" s="459">
        <v>1781</v>
      </c>
      <c r="I27" s="464">
        <f t="shared" si="9"/>
        <v>-224</v>
      </c>
      <c r="J27" s="465">
        <f t="shared" si="10"/>
        <v>-0.11172069825436409</v>
      </c>
      <c r="K27" s="48">
        <f t="shared" si="11"/>
        <v>-143</v>
      </c>
      <c r="L27" s="424">
        <f t="shared" si="12"/>
        <v>-7.4324324324324328E-2</v>
      </c>
    </row>
    <row r="28" spans="1:12" s="454" customFormat="1" ht="15" customHeight="1">
      <c r="A28" s="308">
        <v>5</v>
      </c>
      <c r="B28" s="21" t="s">
        <v>115</v>
      </c>
      <c r="C28" s="460">
        <v>9973</v>
      </c>
      <c r="D28" s="460">
        <v>9365</v>
      </c>
      <c r="E28" s="460">
        <v>8382</v>
      </c>
      <c r="F28" s="460">
        <v>7693</v>
      </c>
      <c r="G28" s="460">
        <v>7255</v>
      </c>
      <c r="H28" s="460">
        <v>6695</v>
      </c>
      <c r="I28" s="114">
        <f t="shared" si="9"/>
        <v>-560</v>
      </c>
      <c r="J28" s="465">
        <f t="shared" si="10"/>
        <v>-7.7188146106133698E-2</v>
      </c>
      <c r="K28" s="69">
        <f t="shared" si="11"/>
        <v>-998</v>
      </c>
      <c r="L28" s="424">
        <f t="shared" si="12"/>
        <v>-0.12972832445079943</v>
      </c>
    </row>
    <row r="29" spans="1:12" ht="15" customHeight="1">
      <c r="A29" s="307">
        <v>6</v>
      </c>
      <c r="B29" s="19" t="s">
        <v>31</v>
      </c>
      <c r="C29" s="459">
        <v>7547</v>
      </c>
      <c r="D29" s="459">
        <v>7197</v>
      </c>
      <c r="E29" s="459">
        <v>6536</v>
      </c>
      <c r="F29" s="459">
        <v>5939</v>
      </c>
      <c r="G29" s="459">
        <v>5727</v>
      </c>
      <c r="H29" s="459">
        <v>5331</v>
      </c>
      <c r="I29" s="464">
        <f t="shared" si="9"/>
        <v>-396</v>
      </c>
      <c r="J29" s="465">
        <f t="shared" si="10"/>
        <v>-6.914614981665794E-2</v>
      </c>
      <c r="K29" s="48">
        <f t="shared" si="11"/>
        <v>-608</v>
      </c>
      <c r="L29" s="424">
        <f t="shared" si="12"/>
        <v>-0.10237413706011113</v>
      </c>
    </row>
    <row r="30" spans="1:12" ht="15" customHeight="1">
      <c r="A30" s="307">
        <v>7</v>
      </c>
      <c r="B30" s="19" t="s">
        <v>32</v>
      </c>
      <c r="C30" s="459">
        <v>2666</v>
      </c>
      <c r="D30" s="459">
        <v>2575</v>
      </c>
      <c r="E30" s="459">
        <v>2200</v>
      </c>
      <c r="F30" s="459">
        <v>1935</v>
      </c>
      <c r="G30" s="459">
        <v>1991</v>
      </c>
      <c r="H30" s="459">
        <v>1788</v>
      </c>
      <c r="I30" s="464">
        <f t="shared" si="9"/>
        <v>-203</v>
      </c>
      <c r="J30" s="465">
        <f t="shared" si="10"/>
        <v>-0.10195881466599699</v>
      </c>
      <c r="K30" s="48">
        <f t="shared" si="11"/>
        <v>-147</v>
      </c>
      <c r="L30" s="424">
        <f t="shared" si="12"/>
        <v>-7.5968992248062014E-2</v>
      </c>
    </row>
    <row r="31" spans="1:12" ht="15" customHeight="1">
      <c r="A31" s="307">
        <v>8</v>
      </c>
      <c r="B31" s="19" t="s">
        <v>33</v>
      </c>
      <c r="C31" s="459">
        <v>1380</v>
      </c>
      <c r="D31" s="459">
        <v>1347</v>
      </c>
      <c r="E31" s="459">
        <v>1257</v>
      </c>
      <c r="F31" s="459">
        <v>1092</v>
      </c>
      <c r="G31" s="459">
        <v>1082</v>
      </c>
      <c r="H31" s="459">
        <v>850</v>
      </c>
      <c r="I31" s="464">
        <f t="shared" si="9"/>
        <v>-232</v>
      </c>
      <c r="J31" s="465">
        <f t="shared" si="10"/>
        <v>-0.2144177449168207</v>
      </c>
      <c r="K31" s="48">
        <f t="shared" si="11"/>
        <v>-242</v>
      </c>
      <c r="L31" s="424">
        <f t="shared" si="12"/>
        <v>-0.2216117216117216</v>
      </c>
    </row>
    <row r="32" spans="1:12" s="446" customFormat="1" ht="17.100000000000001" customHeight="1">
      <c r="A32" s="582" t="s">
        <v>5</v>
      </c>
      <c r="B32" s="621"/>
      <c r="C32" s="436">
        <f t="shared" ref="C32:I32" si="13">SUM(C33:C36)</f>
        <v>5734</v>
      </c>
      <c r="D32" s="436">
        <f t="shared" si="13"/>
        <v>5254</v>
      </c>
      <c r="E32" s="436">
        <f t="shared" si="13"/>
        <v>4561</v>
      </c>
      <c r="F32" s="436">
        <f t="shared" si="13"/>
        <v>4186</v>
      </c>
      <c r="G32" s="436">
        <f t="shared" si="13"/>
        <v>3967</v>
      </c>
      <c r="H32" s="436">
        <f t="shared" si="13"/>
        <v>3674</v>
      </c>
      <c r="I32" s="203">
        <f t="shared" si="13"/>
        <v>-293</v>
      </c>
      <c r="J32" s="450">
        <f t="shared" ref="J32:J37" si="14">I32/G32</f>
        <v>-7.3859339551298211E-2</v>
      </c>
      <c r="K32" s="203">
        <f>SUM(K33:K36)</f>
        <v>-512</v>
      </c>
      <c r="L32" s="237">
        <f t="shared" ref="L32:L37" si="15">K32/F32</f>
        <v>-0.12231247013855709</v>
      </c>
    </row>
    <row r="33" spans="1:12" ht="15" customHeight="1">
      <c r="A33" s="307">
        <v>1</v>
      </c>
      <c r="B33" s="19" t="s">
        <v>121</v>
      </c>
      <c r="C33" s="459">
        <v>827</v>
      </c>
      <c r="D33" s="459">
        <v>722</v>
      </c>
      <c r="E33" s="459">
        <v>666</v>
      </c>
      <c r="F33" s="459">
        <v>627</v>
      </c>
      <c r="G33" s="459">
        <v>613</v>
      </c>
      <c r="H33" s="459">
        <v>541</v>
      </c>
      <c r="I33" s="464">
        <f>H33-G33</f>
        <v>-72</v>
      </c>
      <c r="J33" s="465">
        <f t="shared" si="14"/>
        <v>-0.11745513866231648</v>
      </c>
      <c r="K33" s="48">
        <f>H33-F33</f>
        <v>-86</v>
      </c>
      <c r="L33" s="424">
        <f t="shared" si="15"/>
        <v>-0.13716108452950559</v>
      </c>
    </row>
    <row r="34" spans="1:12" s="454" customFormat="1" ht="15" customHeight="1">
      <c r="A34" s="308">
        <v>2</v>
      </c>
      <c r="B34" s="21" t="s">
        <v>123</v>
      </c>
      <c r="C34" s="460">
        <v>1987</v>
      </c>
      <c r="D34" s="460">
        <v>1770</v>
      </c>
      <c r="E34" s="460">
        <v>1496</v>
      </c>
      <c r="F34" s="460">
        <v>1390</v>
      </c>
      <c r="G34" s="460">
        <v>1294</v>
      </c>
      <c r="H34" s="460">
        <v>1218</v>
      </c>
      <c r="I34" s="114">
        <f>H34-G34</f>
        <v>-76</v>
      </c>
      <c r="J34" s="465">
        <f t="shared" si="14"/>
        <v>-5.8732612055641419E-2</v>
      </c>
      <c r="K34" s="69">
        <f>H34-F34</f>
        <v>-172</v>
      </c>
      <c r="L34" s="424">
        <f t="shared" si="15"/>
        <v>-0.12374100719424461</v>
      </c>
    </row>
    <row r="35" spans="1:12" ht="15" customHeight="1">
      <c r="A35" s="307">
        <v>3</v>
      </c>
      <c r="B35" s="19" t="s">
        <v>34</v>
      </c>
      <c r="C35" s="459">
        <v>1744</v>
      </c>
      <c r="D35" s="459">
        <v>1563</v>
      </c>
      <c r="E35" s="459">
        <v>1323</v>
      </c>
      <c r="F35" s="459">
        <v>1227</v>
      </c>
      <c r="G35" s="459">
        <v>1168</v>
      </c>
      <c r="H35" s="459">
        <v>1118</v>
      </c>
      <c r="I35" s="464">
        <f>H35-G35</f>
        <v>-50</v>
      </c>
      <c r="J35" s="465">
        <f t="shared" si="14"/>
        <v>-4.2808219178082189E-2</v>
      </c>
      <c r="K35" s="48">
        <f>H35-F35</f>
        <v>-109</v>
      </c>
      <c r="L35" s="424">
        <f t="shared" si="15"/>
        <v>-8.8834555827220871E-2</v>
      </c>
    </row>
    <row r="36" spans="1:12" ht="15" customHeight="1">
      <c r="A36" s="307">
        <v>4</v>
      </c>
      <c r="B36" s="19" t="s">
        <v>35</v>
      </c>
      <c r="C36" s="459">
        <v>1176</v>
      </c>
      <c r="D36" s="459">
        <v>1199</v>
      </c>
      <c r="E36" s="459">
        <v>1076</v>
      </c>
      <c r="F36" s="459">
        <v>942</v>
      </c>
      <c r="G36" s="459">
        <v>892</v>
      </c>
      <c r="H36" s="459">
        <v>797</v>
      </c>
      <c r="I36" s="464">
        <f>H36-G36</f>
        <v>-95</v>
      </c>
      <c r="J36" s="465">
        <f t="shared" si="14"/>
        <v>-0.10650224215246637</v>
      </c>
      <c r="K36" s="48">
        <f>H36-F36</f>
        <v>-145</v>
      </c>
      <c r="L36" s="424">
        <f t="shared" si="15"/>
        <v>-0.15392781316348195</v>
      </c>
    </row>
    <row r="37" spans="1:12" s="446" customFormat="1" ht="17.100000000000001" customHeight="1">
      <c r="A37" s="584" t="s">
        <v>52</v>
      </c>
      <c r="B37" s="621"/>
      <c r="C37" s="436">
        <f t="shared" ref="C37:I37" si="16">SUM(C38:C54)</f>
        <v>63571</v>
      </c>
      <c r="D37" s="436">
        <f t="shared" si="16"/>
        <v>59393</v>
      </c>
      <c r="E37" s="436">
        <f t="shared" si="16"/>
        <v>52051</v>
      </c>
      <c r="F37" s="436">
        <f t="shared" si="16"/>
        <v>46293</v>
      </c>
      <c r="G37" s="436">
        <f t="shared" si="16"/>
        <v>42269</v>
      </c>
      <c r="H37" s="436">
        <f t="shared" si="16"/>
        <v>38850</v>
      </c>
      <c r="I37" s="203">
        <f t="shared" si="16"/>
        <v>-3419</v>
      </c>
      <c r="J37" s="450">
        <f t="shared" si="14"/>
        <v>-8.0886701838226591E-2</v>
      </c>
      <c r="K37" s="203">
        <f>SUM(K38:K54)</f>
        <v>-7443</v>
      </c>
      <c r="L37" s="237">
        <f t="shared" si="15"/>
        <v>-0.16078024755362583</v>
      </c>
    </row>
    <row r="38" spans="1:12" ht="15" customHeight="1">
      <c r="A38" s="307">
        <v>1</v>
      </c>
      <c r="B38" s="19" t="s">
        <v>36</v>
      </c>
      <c r="C38" s="459">
        <v>2354</v>
      </c>
      <c r="D38" s="459">
        <v>2264</v>
      </c>
      <c r="E38" s="459">
        <v>2203</v>
      </c>
      <c r="F38" s="459">
        <v>2133</v>
      </c>
      <c r="G38" s="459">
        <v>1962</v>
      </c>
      <c r="H38" s="459">
        <v>1778</v>
      </c>
      <c r="I38" s="464">
        <f t="shared" ref="I38:I54" si="17">H38-G38</f>
        <v>-184</v>
      </c>
      <c r="J38" s="465">
        <f t="shared" ref="J38:J54" si="18">I38/G38</f>
        <v>-9.3781855249745152E-2</v>
      </c>
      <c r="K38" s="48">
        <f t="shared" ref="K38:K54" si="19">H38-F38</f>
        <v>-355</v>
      </c>
      <c r="L38" s="424">
        <f t="shared" ref="L38:L54" si="20">K38/F38</f>
        <v>-0.16643225503984999</v>
      </c>
    </row>
    <row r="39" spans="1:12" ht="15" customHeight="1">
      <c r="A39" s="307">
        <v>2</v>
      </c>
      <c r="B39" s="19" t="s">
        <v>37</v>
      </c>
      <c r="C39" s="459">
        <v>1279</v>
      </c>
      <c r="D39" s="459">
        <v>1188</v>
      </c>
      <c r="E39" s="459">
        <v>1041</v>
      </c>
      <c r="F39" s="459">
        <v>958</v>
      </c>
      <c r="G39" s="459">
        <v>788</v>
      </c>
      <c r="H39" s="459">
        <v>719</v>
      </c>
      <c r="I39" s="464">
        <f t="shared" si="17"/>
        <v>-69</v>
      </c>
      <c r="J39" s="465">
        <f t="shared" si="18"/>
        <v>-8.7563451776649745E-2</v>
      </c>
      <c r="K39" s="48">
        <f t="shared" si="19"/>
        <v>-239</v>
      </c>
      <c r="L39" s="424">
        <f t="shared" si="20"/>
        <v>-0.24947807933194155</v>
      </c>
    </row>
    <row r="40" spans="1:12" ht="15" customHeight="1">
      <c r="A40" s="307">
        <v>3</v>
      </c>
      <c r="B40" s="19" t="s">
        <v>38</v>
      </c>
      <c r="C40" s="459">
        <v>1824</v>
      </c>
      <c r="D40" s="459">
        <v>1520</v>
      </c>
      <c r="E40" s="459">
        <v>1118</v>
      </c>
      <c r="F40" s="459">
        <v>968</v>
      </c>
      <c r="G40" s="459">
        <v>744</v>
      </c>
      <c r="H40" s="459">
        <v>614</v>
      </c>
      <c r="I40" s="464">
        <f t="shared" si="17"/>
        <v>-130</v>
      </c>
      <c r="J40" s="465">
        <f t="shared" si="18"/>
        <v>-0.17473118279569894</v>
      </c>
      <c r="K40" s="48">
        <f t="shared" si="19"/>
        <v>-354</v>
      </c>
      <c r="L40" s="424">
        <f t="shared" si="20"/>
        <v>-0.36570247933884298</v>
      </c>
    </row>
    <row r="41" spans="1:12" ht="15" customHeight="1">
      <c r="A41" s="307">
        <v>4</v>
      </c>
      <c r="B41" s="19" t="s">
        <v>39</v>
      </c>
      <c r="C41" s="459">
        <v>2307</v>
      </c>
      <c r="D41" s="459">
        <v>2230</v>
      </c>
      <c r="E41" s="459">
        <v>2019</v>
      </c>
      <c r="F41" s="459">
        <v>1832</v>
      </c>
      <c r="G41" s="459">
        <v>1769</v>
      </c>
      <c r="H41" s="459">
        <v>1566</v>
      </c>
      <c r="I41" s="464">
        <f t="shared" si="17"/>
        <v>-203</v>
      </c>
      <c r="J41" s="465">
        <f t="shared" si="18"/>
        <v>-0.11475409836065574</v>
      </c>
      <c r="K41" s="48">
        <f t="shared" si="19"/>
        <v>-266</v>
      </c>
      <c r="L41" s="424">
        <f t="shared" si="20"/>
        <v>-0.14519650655021835</v>
      </c>
    </row>
    <row r="42" spans="1:12" ht="15" customHeight="1">
      <c r="A42" s="307">
        <v>5</v>
      </c>
      <c r="B42" s="19" t="s">
        <v>70</v>
      </c>
      <c r="C42" s="459">
        <v>2736</v>
      </c>
      <c r="D42" s="459">
        <v>2597</v>
      </c>
      <c r="E42" s="459">
        <v>2184</v>
      </c>
      <c r="F42" s="459">
        <v>1828</v>
      </c>
      <c r="G42" s="459">
        <v>1620</v>
      </c>
      <c r="H42" s="459">
        <v>1489</v>
      </c>
      <c r="I42" s="464">
        <f t="shared" si="17"/>
        <v>-131</v>
      </c>
      <c r="J42" s="465">
        <f t="shared" si="18"/>
        <v>-8.0864197530864199E-2</v>
      </c>
      <c r="K42" s="48">
        <f t="shared" si="19"/>
        <v>-339</v>
      </c>
      <c r="L42" s="424">
        <f t="shared" si="20"/>
        <v>-0.18544857768052517</v>
      </c>
    </row>
    <row r="43" spans="1:12" ht="15" customHeight="1">
      <c r="A43" s="307">
        <v>6</v>
      </c>
      <c r="B43" s="19" t="s">
        <v>40</v>
      </c>
      <c r="C43" s="459">
        <v>1749</v>
      </c>
      <c r="D43" s="459">
        <v>1672</v>
      </c>
      <c r="E43" s="459">
        <v>1483</v>
      </c>
      <c r="F43" s="459">
        <v>1353</v>
      </c>
      <c r="G43" s="459">
        <v>1253</v>
      </c>
      <c r="H43" s="459">
        <v>1174</v>
      </c>
      <c r="I43" s="464">
        <f t="shared" si="17"/>
        <v>-79</v>
      </c>
      <c r="J43" s="465">
        <f t="shared" si="18"/>
        <v>-6.3048683160415009E-2</v>
      </c>
      <c r="K43" s="48">
        <f t="shared" si="19"/>
        <v>-179</v>
      </c>
      <c r="L43" s="424">
        <f t="shared" si="20"/>
        <v>-0.13229859571322986</v>
      </c>
    </row>
    <row r="44" spans="1:12" ht="15" customHeight="1">
      <c r="A44" s="307">
        <v>7</v>
      </c>
      <c r="B44" s="19" t="s">
        <v>41</v>
      </c>
      <c r="C44" s="459">
        <v>1922</v>
      </c>
      <c r="D44" s="459">
        <v>1695</v>
      </c>
      <c r="E44" s="459">
        <v>1559</v>
      </c>
      <c r="F44" s="459">
        <v>1356</v>
      </c>
      <c r="G44" s="459">
        <v>1298</v>
      </c>
      <c r="H44" s="459">
        <v>1228</v>
      </c>
      <c r="I44" s="464">
        <f t="shared" si="17"/>
        <v>-70</v>
      </c>
      <c r="J44" s="465">
        <f t="shared" si="18"/>
        <v>-5.3929121725731895E-2</v>
      </c>
      <c r="K44" s="48">
        <f t="shared" si="19"/>
        <v>-128</v>
      </c>
      <c r="L44" s="424">
        <f t="shared" si="20"/>
        <v>-9.4395280235988199E-2</v>
      </c>
    </row>
    <row r="45" spans="1:12" ht="15" customHeight="1">
      <c r="A45" s="307">
        <v>8</v>
      </c>
      <c r="B45" s="19" t="s">
        <v>42</v>
      </c>
      <c r="C45" s="459">
        <v>2922</v>
      </c>
      <c r="D45" s="459">
        <v>2822</v>
      </c>
      <c r="E45" s="459">
        <v>2491</v>
      </c>
      <c r="F45" s="459">
        <v>2314</v>
      </c>
      <c r="G45" s="459">
        <v>2205</v>
      </c>
      <c r="H45" s="459">
        <v>2007</v>
      </c>
      <c r="I45" s="464">
        <f t="shared" si="17"/>
        <v>-198</v>
      </c>
      <c r="J45" s="465">
        <f t="shared" si="18"/>
        <v>-8.9795918367346933E-2</v>
      </c>
      <c r="K45" s="48">
        <f t="shared" si="19"/>
        <v>-307</v>
      </c>
      <c r="L45" s="424">
        <f t="shared" si="20"/>
        <v>-0.13267070008643042</v>
      </c>
    </row>
    <row r="46" spans="1:12" ht="15" customHeight="1">
      <c r="A46" s="307">
        <v>9</v>
      </c>
      <c r="B46" s="19" t="s">
        <v>43</v>
      </c>
      <c r="C46" s="459">
        <v>2642</v>
      </c>
      <c r="D46" s="459">
        <v>2515</v>
      </c>
      <c r="E46" s="459">
        <v>2268</v>
      </c>
      <c r="F46" s="459">
        <v>2071</v>
      </c>
      <c r="G46" s="459">
        <v>1910</v>
      </c>
      <c r="H46" s="459">
        <v>1771</v>
      </c>
      <c r="I46" s="464">
        <f t="shared" si="17"/>
        <v>-139</v>
      </c>
      <c r="J46" s="465">
        <f t="shared" si="18"/>
        <v>-7.277486910994764E-2</v>
      </c>
      <c r="K46" s="48">
        <f t="shared" si="19"/>
        <v>-300</v>
      </c>
      <c r="L46" s="424">
        <f t="shared" si="20"/>
        <v>-0.14485755673587639</v>
      </c>
    </row>
    <row r="47" spans="1:12" ht="15" customHeight="1">
      <c r="A47" s="307">
        <v>10</v>
      </c>
      <c r="B47" s="19" t="s">
        <v>44</v>
      </c>
      <c r="C47" s="459">
        <v>2305</v>
      </c>
      <c r="D47" s="459">
        <v>2047</v>
      </c>
      <c r="E47" s="459">
        <v>2010</v>
      </c>
      <c r="F47" s="459">
        <v>1863</v>
      </c>
      <c r="G47" s="459">
        <v>1734</v>
      </c>
      <c r="H47" s="459">
        <v>1762</v>
      </c>
      <c r="I47" s="464">
        <f t="shared" si="17"/>
        <v>28</v>
      </c>
      <c r="J47" s="465">
        <f t="shared" si="18"/>
        <v>1.6147635524798153E-2</v>
      </c>
      <c r="K47" s="48">
        <f t="shared" si="19"/>
        <v>-101</v>
      </c>
      <c r="L47" s="424">
        <f t="shared" si="20"/>
        <v>-5.4213633923778849E-2</v>
      </c>
    </row>
    <row r="48" spans="1:12" ht="15" customHeight="1">
      <c r="A48" s="307">
        <v>11</v>
      </c>
      <c r="B48" s="19" t="s">
        <v>45</v>
      </c>
      <c r="C48" s="459">
        <v>2089</v>
      </c>
      <c r="D48" s="459">
        <v>1859</v>
      </c>
      <c r="E48" s="459">
        <v>1601</v>
      </c>
      <c r="F48" s="459">
        <v>1487</v>
      </c>
      <c r="G48" s="459">
        <v>1420</v>
      </c>
      <c r="H48" s="459">
        <v>1339</v>
      </c>
      <c r="I48" s="464">
        <f t="shared" si="17"/>
        <v>-81</v>
      </c>
      <c r="J48" s="465">
        <f t="shared" si="18"/>
        <v>-5.7042253521126761E-2</v>
      </c>
      <c r="K48" s="48">
        <f t="shared" si="19"/>
        <v>-148</v>
      </c>
      <c r="L48" s="424">
        <f t="shared" si="20"/>
        <v>-9.9529253530598522E-2</v>
      </c>
    </row>
    <row r="49" spans="1:12" s="454" customFormat="1" ht="15" customHeight="1">
      <c r="A49" s="308">
        <v>12</v>
      </c>
      <c r="B49" s="248" t="s">
        <v>81</v>
      </c>
      <c r="C49" s="460">
        <v>26379</v>
      </c>
      <c r="D49" s="460">
        <v>24870</v>
      </c>
      <c r="E49" s="460">
        <v>21393</v>
      </c>
      <c r="F49" s="460">
        <v>18576</v>
      </c>
      <c r="G49" s="460">
        <v>16645</v>
      </c>
      <c r="H49" s="460">
        <v>15220</v>
      </c>
      <c r="I49" s="114">
        <f t="shared" si="17"/>
        <v>-1425</v>
      </c>
      <c r="J49" s="465">
        <f t="shared" si="18"/>
        <v>-8.5611294683088021E-2</v>
      </c>
      <c r="K49" s="69">
        <f t="shared" si="19"/>
        <v>-3356</v>
      </c>
      <c r="L49" s="424">
        <f t="shared" si="20"/>
        <v>-0.18066322136089577</v>
      </c>
    </row>
    <row r="50" spans="1:12" ht="15" customHeight="1">
      <c r="A50" s="307">
        <v>13</v>
      </c>
      <c r="B50" s="19" t="s">
        <v>46</v>
      </c>
      <c r="C50" s="459">
        <v>1620</v>
      </c>
      <c r="D50" s="459">
        <v>1443</v>
      </c>
      <c r="E50" s="459">
        <v>1314</v>
      </c>
      <c r="F50" s="459">
        <v>934</v>
      </c>
      <c r="G50" s="459">
        <v>834</v>
      </c>
      <c r="H50" s="459">
        <v>788</v>
      </c>
      <c r="I50" s="464">
        <f t="shared" si="17"/>
        <v>-46</v>
      </c>
      <c r="J50" s="465">
        <f t="shared" si="18"/>
        <v>-5.5155875299760189E-2</v>
      </c>
      <c r="K50" s="48">
        <f t="shared" si="19"/>
        <v>-146</v>
      </c>
      <c r="L50" s="424">
        <f t="shared" si="20"/>
        <v>-0.15631691648822268</v>
      </c>
    </row>
    <row r="51" spans="1:12" ht="15" customHeight="1">
      <c r="A51" s="307">
        <v>14</v>
      </c>
      <c r="B51" s="19" t="s">
        <v>47</v>
      </c>
      <c r="C51" s="459">
        <v>1841</v>
      </c>
      <c r="D51" s="459">
        <v>1708</v>
      </c>
      <c r="E51" s="459">
        <v>1550</v>
      </c>
      <c r="F51" s="459">
        <v>1398</v>
      </c>
      <c r="G51" s="459">
        <v>1265</v>
      </c>
      <c r="H51" s="459">
        <v>1173</v>
      </c>
      <c r="I51" s="464">
        <f t="shared" si="17"/>
        <v>-92</v>
      </c>
      <c r="J51" s="465">
        <f t="shared" si="18"/>
        <v>-7.2727272727272724E-2</v>
      </c>
      <c r="K51" s="48">
        <f t="shared" si="19"/>
        <v>-225</v>
      </c>
      <c r="L51" s="424">
        <f t="shared" si="20"/>
        <v>-0.1609442060085837</v>
      </c>
    </row>
    <row r="52" spans="1:12" ht="15" customHeight="1">
      <c r="A52" s="307">
        <v>15</v>
      </c>
      <c r="B52" s="19" t="s">
        <v>48</v>
      </c>
      <c r="C52" s="459">
        <v>5494</v>
      </c>
      <c r="D52" s="459">
        <v>5310</v>
      </c>
      <c r="E52" s="459">
        <v>4689</v>
      </c>
      <c r="F52" s="459">
        <v>4384</v>
      </c>
      <c r="G52" s="459">
        <v>4119</v>
      </c>
      <c r="H52" s="459">
        <v>3798</v>
      </c>
      <c r="I52" s="464">
        <f t="shared" si="17"/>
        <v>-321</v>
      </c>
      <c r="J52" s="465">
        <f t="shared" si="18"/>
        <v>-7.7931536780772026E-2</v>
      </c>
      <c r="K52" s="48">
        <f t="shared" si="19"/>
        <v>-586</v>
      </c>
      <c r="L52" s="424">
        <f t="shared" si="20"/>
        <v>-0.13366788321167883</v>
      </c>
    </row>
    <row r="53" spans="1:12" ht="15" customHeight="1">
      <c r="A53" s="307">
        <v>16</v>
      </c>
      <c r="B53" s="19" t="s">
        <v>49</v>
      </c>
      <c r="C53" s="459">
        <v>2063</v>
      </c>
      <c r="D53" s="459">
        <v>1644</v>
      </c>
      <c r="E53" s="459">
        <v>1307</v>
      </c>
      <c r="F53" s="459">
        <v>1152</v>
      </c>
      <c r="G53" s="459">
        <v>1012</v>
      </c>
      <c r="H53" s="459">
        <v>881</v>
      </c>
      <c r="I53" s="464">
        <f t="shared" si="17"/>
        <v>-131</v>
      </c>
      <c r="J53" s="465">
        <f t="shared" si="18"/>
        <v>-0.12944664031620554</v>
      </c>
      <c r="K53" s="48">
        <f t="shared" si="19"/>
        <v>-271</v>
      </c>
      <c r="L53" s="424">
        <f t="shared" si="20"/>
        <v>-0.23524305555555555</v>
      </c>
    </row>
    <row r="54" spans="1:12" ht="15" customHeight="1" thickBot="1">
      <c r="A54" s="311">
        <v>17</v>
      </c>
      <c r="B54" s="25" t="s">
        <v>50</v>
      </c>
      <c r="C54" s="461">
        <v>2045</v>
      </c>
      <c r="D54" s="461">
        <v>2009</v>
      </c>
      <c r="E54" s="461">
        <v>1821</v>
      </c>
      <c r="F54" s="461">
        <v>1686</v>
      </c>
      <c r="G54" s="461">
        <f>[3]Z15_bezrobotne_kobiety!G53</f>
        <v>1691</v>
      </c>
      <c r="H54" s="461">
        <f>[4]CZERWIEC!C53</f>
        <v>1543</v>
      </c>
      <c r="I54" s="466">
        <f t="shared" si="17"/>
        <v>-148</v>
      </c>
      <c r="J54" s="467">
        <f t="shared" si="18"/>
        <v>-8.7522176227084567E-2</v>
      </c>
      <c r="K54" s="70">
        <f t="shared" si="19"/>
        <v>-143</v>
      </c>
      <c r="L54" s="444">
        <f t="shared" si="20"/>
        <v>-8.481613285883749E-2</v>
      </c>
    </row>
    <row r="55" spans="1:12" ht="13.5" thickTop="1">
      <c r="C55" s="456"/>
      <c r="D55" s="456"/>
      <c r="E55" s="456"/>
      <c r="F55" s="456"/>
      <c r="G55" s="456"/>
      <c r="H55" s="456"/>
      <c r="I55" s="457"/>
      <c r="J55" s="457"/>
      <c r="K55" s="457"/>
    </row>
    <row r="56" spans="1:12">
      <c r="A56" s="468"/>
      <c r="B56" s="20"/>
      <c r="C56" s="20"/>
      <c r="D56" s="20"/>
    </row>
  </sheetData>
  <mergeCells count="19">
    <mergeCell ref="A5:B5"/>
    <mergeCell ref="A37:B37"/>
    <mergeCell ref="A6:B6"/>
    <mergeCell ref="A7:B7"/>
    <mergeCell ref="A12:B12"/>
    <mergeCell ref="A18:B18"/>
    <mergeCell ref="A23:B23"/>
    <mergeCell ref="A32:B32"/>
    <mergeCell ref="A1:L1"/>
    <mergeCell ref="A2:L2"/>
    <mergeCell ref="A3:A4"/>
    <mergeCell ref="B3:B4"/>
    <mergeCell ref="I3:L3"/>
    <mergeCell ref="F3:F4"/>
    <mergeCell ref="D3:D4"/>
    <mergeCell ref="C3:C4"/>
    <mergeCell ref="G3:G4"/>
    <mergeCell ref="H3:H4"/>
    <mergeCell ref="E3:E4"/>
  </mergeCells>
  <phoneticPr fontId="7" type="noConversion"/>
  <printOptions horizontalCentered="1" verticalCentered="1"/>
  <pageMargins left="0.78740157480314965" right="0.39370078740157483" top="0.59055118110236227" bottom="0.59055118110236227" header="0" footer="0"/>
  <pageSetup paperSize="9" scale="73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14</vt:i4>
      </vt:variant>
    </vt:vector>
  </HeadingPairs>
  <TitlesOfParts>
    <vt:vector size="54" baseType="lpstr">
      <vt:lpstr>Z1_podmioty </vt:lpstr>
      <vt:lpstr>Z2_bezrobotni_ogółem</vt:lpstr>
      <vt:lpstr>Z3_stopa_bezrobocia</vt:lpstr>
      <vt:lpstr>Z4_napływ_bezrobotnych</vt:lpstr>
      <vt:lpstr>Z5_odpływ_bezrobotnych</vt:lpstr>
      <vt:lpstr>Z6_pdjęcia_pracy</vt:lpstr>
      <vt:lpstr>Z7_niepotwierdzenie_gotowosci</vt:lpstr>
      <vt:lpstr>Z8_udz_podj_pracy_niepotw_got</vt:lpstr>
      <vt:lpstr>Z9_kobiety</vt:lpstr>
      <vt:lpstr>Z10_udział_kobiet_w_ogółem</vt:lpstr>
      <vt:lpstr>Z11_zamieszkali_na_wsi </vt:lpstr>
      <vt:lpstr>Z12_udział_zamieszkałych_na_wsi</vt:lpstr>
      <vt:lpstr>Z13_wybrane_kategorie_bezrobot</vt:lpstr>
      <vt:lpstr>Z14_bezrobotni_wg_wieku</vt:lpstr>
      <vt:lpstr>Z15_bezrobotni_wg_wykształcenia</vt:lpstr>
      <vt:lpstr>Z16_bezrobotni_wg_stażu_pracy</vt:lpstr>
      <vt:lpstr>Z17_bezrobot_wg_czasu_bez_pracy</vt:lpstr>
      <vt:lpstr>Z18_ranking_wg_zawodów</vt:lpstr>
      <vt:lpstr>Z19_bezrobotni_wg_PKD</vt:lpstr>
      <vt:lpstr>Z20_bezrobotni_pow_12_PKD</vt:lpstr>
      <vt:lpstr>Z21_udzial_powyzej_12_m-cy</vt:lpstr>
      <vt:lpstr>Z22_bezrobot_szczegolna_sytuac</vt:lpstr>
      <vt:lpstr>Z23_naplyw_szczegolna_sytuacja</vt:lpstr>
      <vt:lpstr>Z24_odpływ_bezrob_szczeg_sytuac</vt:lpstr>
      <vt:lpstr>Z25_podjecia_pracy_szczegolna</vt:lpstr>
      <vt:lpstr>Z26_niepełnosprawni_ogółem</vt:lpstr>
      <vt:lpstr>Z27_rodzaj_stopien_niepelnospra</vt:lpstr>
      <vt:lpstr>Z28_napływ_niepełnosprawnych</vt:lpstr>
      <vt:lpstr>Z29_odpływ_niepełnosprawnych</vt:lpstr>
      <vt:lpstr>Z30_niepełnosprawne kobiet</vt:lpstr>
      <vt:lpstr>Z31_niepelnospr_kobiety_wiek</vt:lpstr>
      <vt:lpstr>Z32_wolne_miejsca_pracy_PKD</vt:lpstr>
      <vt:lpstr>Z33_wolne_m_prac_wg_zawodow</vt:lpstr>
      <vt:lpstr>Z34_relacje_elementarne</vt:lpstr>
      <vt:lpstr>Z35_pośrednictwo_pracy</vt:lpstr>
      <vt:lpstr>Z36_Fundusz_Pracy</vt:lpstr>
      <vt:lpstr>Z37_rezerwa_FP</vt:lpstr>
      <vt:lpstr>Z38_praca_cudzoziemcy</vt:lpstr>
      <vt:lpstr>Z39_praca_cudzoziemcy_powiaty</vt:lpstr>
      <vt:lpstr>Arkusz2</vt:lpstr>
      <vt:lpstr>'Z1_podmioty '!Obszar_wydruku</vt:lpstr>
      <vt:lpstr>Z10_udział_kobiet_w_ogółem!Obszar_wydruku</vt:lpstr>
      <vt:lpstr>'Z11_zamieszkali_na_wsi '!Obszar_wydruku</vt:lpstr>
      <vt:lpstr>Z2_bezrobotni_ogółem!Obszar_wydruku</vt:lpstr>
      <vt:lpstr>Z3_stopa_bezrobocia!Obszar_wydruku</vt:lpstr>
      <vt:lpstr>Z32_wolne_miejsca_pracy_PKD!Obszar_wydruku</vt:lpstr>
      <vt:lpstr>Z34_relacje_elementarne!Obszar_wydruku</vt:lpstr>
      <vt:lpstr>Z35_pośrednictwo_pracy!Obszar_wydruku</vt:lpstr>
      <vt:lpstr>Z36_Fundusz_Pracy!Obszar_wydruku</vt:lpstr>
      <vt:lpstr>Z37_rezerwa_FP!Obszar_wydruku</vt:lpstr>
      <vt:lpstr>Z9_kobiety!Obszar_wydruku</vt:lpstr>
      <vt:lpstr>Z18_ranking_wg_zawodów!Tytuły_wydruku</vt:lpstr>
      <vt:lpstr>Z33_wolne_m_prac_wg_zawodow!Tytuły_wydruku</vt:lpstr>
      <vt:lpstr>Z34_relacje_elementarne!Tytuły_wydruku</vt:lpstr>
    </vt:vector>
  </TitlesOfParts>
  <Company>TC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Szarpak</dc:creator>
  <cp:lastModifiedBy>HNiewiadomska</cp:lastModifiedBy>
  <cp:lastPrinted>2017-09-05T12:35:27Z</cp:lastPrinted>
  <dcterms:created xsi:type="dcterms:W3CDTF">2001-03-11T18:13:53Z</dcterms:created>
  <dcterms:modified xsi:type="dcterms:W3CDTF">2017-09-07T07:13:41Z</dcterms:modified>
</cp:coreProperties>
</file>