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055" activeTab="0"/>
  </bookViews>
  <sheets>
    <sheet name="Info ogólne" sheetId="1" r:id="rId1"/>
    <sheet name="Tabela cz. 3 (2)" sheetId="2" state="hidden" r:id="rId2"/>
    <sheet name="Infrastrukt. realizatora" sheetId="3" r:id="rId3"/>
    <sheet name="Efektywność i jakość usług" sheetId="4" r:id="rId4"/>
    <sheet name="Efektywność po 90 dniach" sheetId="5" r:id="rId5"/>
    <sheet name="Efektywność po 180 dniach" sheetId="6" r:id="rId6"/>
    <sheet name="Finansowanie" sheetId="7" r:id="rId7"/>
  </sheets>
  <definedNames>
    <definedName name="_xlnm.Print_Area" localSheetId="3">'Efektywność i jakość usług'!$A$2:$W$24</definedName>
    <definedName name="_xlnm.Print_Area" localSheetId="5">'Efektywność po 180 dniach'!$A$1:$Q$22</definedName>
    <definedName name="_xlnm.Print_Area" localSheetId="4">'Efektywność po 90 dniach'!$A$1:$U$24</definedName>
    <definedName name="_xlnm.Print_Area" localSheetId="6">'Finansowanie'!$A$1:$T$21</definedName>
    <definedName name="_xlnm.Print_Area" localSheetId="0">'Info ogólne'!$A$1:$K$77</definedName>
    <definedName name="_xlnm.Print_Area" localSheetId="2">'Infrastrukt. realizatora'!$A$1:$F$22</definedName>
    <definedName name="_xlnm.Print_Area" localSheetId="1">'Tabela cz. 3 (2)'!$A$1:$D$24</definedName>
  </definedNames>
  <calcPr fullCalcOnLoad="1"/>
</workbook>
</file>

<file path=xl/sharedStrings.xml><?xml version="1.0" encoding="utf-8"?>
<sst xmlns="http://schemas.openxmlformats.org/spreadsheetml/2006/main" count="427" uniqueCount="253">
  <si>
    <t>Lp</t>
  </si>
  <si>
    <t>Lubelskie</t>
  </si>
  <si>
    <t>Lubuskie</t>
  </si>
  <si>
    <t>Łódzkie</t>
  </si>
  <si>
    <t>Opolskie</t>
  </si>
  <si>
    <t>27.01.2015</t>
  </si>
  <si>
    <t>Lp.</t>
  </si>
  <si>
    <t>Ogólna liczba uczestników</t>
  </si>
  <si>
    <t>Województwo</t>
  </si>
  <si>
    <t>Dolnośląskie</t>
  </si>
  <si>
    <t>Kujawsko-pomorskie</t>
  </si>
  <si>
    <t>Małopolskie</t>
  </si>
  <si>
    <t>Mazowieckie</t>
  </si>
  <si>
    <t>Podkarpackie</t>
  </si>
  <si>
    <t>Podlaskie</t>
  </si>
  <si>
    <t>Pomorskie</t>
  </si>
  <si>
    <t>Śląskie</t>
  </si>
  <si>
    <t>Warmińsko-mazurskie</t>
  </si>
  <si>
    <t>Wielkopolskie</t>
  </si>
  <si>
    <t>Zachodniopomorskie</t>
  </si>
  <si>
    <t>Nazwa PUP - uczestniczących w ramach zlecania</t>
  </si>
  <si>
    <t>lubelskie</t>
  </si>
  <si>
    <t>lubuskie</t>
  </si>
  <si>
    <t>podlaskie</t>
  </si>
  <si>
    <t>PUP w  Chojnicach, PUP Człuchowie, PUP Sztumie, PUP w Słupsku</t>
  </si>
  <si>
    <t>pomorskie</t>
  </si>
  <si>
    <t>śląskie</t>
  </si>
  <si>
    <t>PUP w Sandomierzu, Staszowie i Włoszczowej</t>
  </si>
  <si>
    <t>świętokrzyskie</t>
  </si>
  <si>
    <t>dolnosląskie</t>
  </si>
  <si>
    <t>kujawsko-pomorskie</t>
  </si>
  <si>
    <t>małopolskie</t>
  </si>
  <si>
    <t>mazowieckie</t>
  </si>
  <si>
    <t>opolskie</t>
  </si>
  <si>
    <t>podkarpackie</t>
  </si>
  <si>
    <t>warmińsko-mazurskie</t>
  </si>
  <si>
    <t>wielkopolskie</t>
  </si>
  <si>
    <t>zachodniopomorskie</t>
  </si>
  <si>
    <t>województwo</t>
  </si>
  <si>
    <t>łódzkie</t>
  </si>
  <si>
    <t>Świętokrzyskie</t>
  </si>
  <si>
    <t>Załacznik                              Stan na dzień: 02-06-2015</t>
  </si>
  <si>
    <t>Tabela - Monitoring procesu wyłaniania realizatorów działań aktywizacyjnych</t>
  </si>
  <si>
    <t>PUP: Aleksandrów Kujawski, Grudziądz, Inowrocław, Lipno, Włocławek</t>
  </si>
  <si>
    <t>PUP Lubin, PUP Wołów, PUP Ząbkowice Śląskie, PUP Zgorzelec</t>
  </si>
  <si>
    <t>PUP Łódź, PUP Pabianice, PUP Radomsko, PUP Zgierz</t>
  </si>
  <si>
    <t>PUP w Białej Podlaskiej, PUP w Kraśniku, PUP w Lubartowie,
PUP w Łukowie</t>
  </si>
  <si>
    <t>PUP Żagań, PUP Międzyrzecz, PUP Strzelce Krajeńskie</t>
  </si>
  <si>
    <t>GUP Kraków, PUP Kraków, PUP Bochnia, PUP Nowy Targ</t>
  </si>
  <si>
    <t>PUP Ostrołęka, PUP Szydłowiec, PUP Wołomin, UP m.st. Warszawy</t>
  </si>
  <si>
    <t>PUP: Brzeg, Namysłów, Głubczyce</t>
  </si>
  <si>
    <t>PUP w Przemyślu, PUP w Łańcucie, PUP w Nisku, PUP w Sanoku</t>
  </si>
  <si>
    <t>PUP w Białymstoku, PUP w Grajewie, PUP w Łomży, PUP w Kolnie</t>
  </si>
  <si>
    <t>PUP: Częstochowa, Tarnowskie Góry, Gliwice, Bielsko-Biała, Pszczyna</t>
  </si>
  <si>
    <t xml:space="preserve">PUP Bartoszyce, PUP Elbląg, PUP Ełk, PUP Ostróda  </t>
  </si>
  <si>
    <t xml:space="preserve">PUP w Czarnkowie, PUP w Kaliszu, PUP w Poznaniu, PUP w Słupcy, PUP w Wągrowcu
</t>
  </si>
  <si>
    <t>PUP: Białogard, Koszalin, Sławno, Szczecinek</t>
  </si>
  <si>
    <t>ogółem</t>
  </si>
  <si>
    <t>Nazwy realizatora</t>
  </si>
  <si>
    <t>Data zawarcia umowy</t>
  </si>
  <si>
    <t>Data zakończenia umowy</t>
  </si>
  <si>
    <t>Liczba PUP</t>
  </si>
  <si>
    <t>Liczba doradców</t>
  </si>
  <si>
    <t>zatrudnionych na umowę o pracę</t>
  </si>
  <si>
    <t>na czas określony</t>
  </si>
  <si>
    <t>w pełnym wymiarze czasu pracy</t>
  </si>
  <si>
    <t>w niepełnym wymiarze czasu pracy</t>
  </si>
  <si>
    <t>podjęli działalność gospodarczą</t>
  </si>
  <si>
    <t>05.05.2015</t>
  </si>
  <si>
    <t>05.05.2017</t>
  </si>
  <si>
    <t>26.02.2015</t>
  </si>
  <si>
    <t>31.12.2016</t>
  </si>
  <si>
    <t>24.03.2015</t>
  </si>
  <si>
    <t>30.11.2016</t>
  </si>
  <si>
    <t>15.03.2015</t>
  </si>
  <si>
    <t>5.12.2016</t>
  </si>
  <si>
    <t>26.03.2015</t>
  </si>
  <si>
    <t>12.03.2015</t>
  </si>
  <si>
    <t>11.03.2017</t>
  </si>
  <si>
    <t>16.03.2015</t>
  </si>
  <si>
    <t>5.03.2015</t>
  </si>
  <si>
    <t>31.07.2015</t>
  </si>
  <si>
    <t>9.04.2015</t>
  </si>
  <si>
    <t>18.03.2015</t>
  </si>
  <si>
    <t>18.03.2017</t>
  </si>
  <si>
    <t>9.02.2015</t>
  </si>
  <si>
    <t>7.05.2015</t>
  </si>
  <si>
    <t>28.04.2017</t>
  </si>
  <si>
    <t>zatrudnieni na umowę o pracę</t>
  </si>
  <si>
    <t>Liczba uczestników, którzy pozostają w odpowiedniej pracy lub działalności gospodarczej przez okres min. 180 dni od poczatku umowy</t>
  </si>
  <si>
    <t>Kwota środków na zlecanie działań aktywizacyjnych</t>
  </si>
  <si>
    <t>Kwota środków ustalonych do zwrotu przez realizatora z powodu nieosiągnięcia wskaźników</t>
  </si>
  <si>
    <t>Kwota środków zwrócona przez realizatora z powodu nieosiągnięcia wskaźników</t>
  </si>
  <si>
    <t>Kwota kar umownych do zapłacenia przez realizatora</t>
  </si>
  <si>
    <t>Liczba osób, które zostały wyrejestrowane z innego powodu niż podjęcie odpowiedniej pracy lub działalności gospodarczej</t>
  </si>
  <si>
    <t>Wołów</t>
  </si>
  <si>
    <t>Ząbkowice Śląskie</t>
  </si>
  <si>
    <t>Zgorzelec</t>
  </si>
  <si>
    <t>Grudziądz</t>
  </si>
  <si>
    <t>Inowrocław</t>
  </si>
  <si>
    <t>Lipno</t>
  </si>
  <si>
    <t>Włocławek</t>
  </si>
  <si>
    <t>Aleksandrów Kujawski</t>
  </si>
  <si>
    <t>PUP oraz liczba uczestników ZDA z PUP</t>
  </si>
  <si>
    <t xml:space="preserve">Kraśnik </t>
  </si>
  <si>
    <t xml:space="preserve">Lubartów </t>
  </si>
  <si>
    <t>Łuków</t>
  </si>
  <si>
    <t xml:space="preserve">Międzyrzecz </t>
  </si>
  <si>
    <t>Strzelce Krajeńskie</t>
  </si>
  <si>
    <t>Pabianice</t>
  </si>
  <si>
    <t>Radomsko</t>
  </si>
  <si>
    <t>Zgierz</t>
  </si>
  <si>
    <t>Kraków PUP</t>
  </si>
  <si>
    <t>Bochnia</t>
  </si>
  <si>
    <t>Nowy Targ</t>
  </si>
  <si>
    <t>Kraków GUP</t>
  </si>
  <si>
    <t>Szydłowiec</t>
  </si>
  <si>
    <t>Wołomin</t>
  </si>
  <si>
    <t>UP m.st. Warszawy</t>
  </si>
  <si>
    <t>Ostrołęka</t>
  </si>
  <si>
    <t>Namysłów</t>
  </si>
  <si>
    <t>Głubczyce</t>
  </si>
  <si>
    <t>Brzeg</t>
  </si>
  <si>
    <t xml:space="preserve">Łańcut </t>
  </si>
  <si>
    <t>Nisko</t>
  </si>
  <si>
    <t>Sanok</t>
  </si>
  <si>
    <t>Przemyśl</t>
  </si>
  <si>
    <t>Grajewo</t>
  </si>
  <si>
    <t>Łomża</t>
  </si>
  <si>
    <t>Kolno</t>
  </si>
  <si>
    <t>Białystok</t>
  </si>
  <si>
    <t>Człuchów</t>
  </si>
  <si>
    <t>Sztum</t>
  </si>
  <si>
    <t>Słupsk</t>
  </si>
  <si>
    <t>Chojnice</t>
  </si>
  <si>
    <t>Chorzów</t>
  </si>
  <si>
    <t>Częstochowa</t>
  </si>
  <si>
    <t>Gliwice</t>
  </si>
  <si>
    <t>Katowice</t>
  </si>
  <si>
    <t>Mysłowice</t>
  </si>
  <si>
    <t>Siemianowice Śląskie</t>
  </si>
  <si>
    <t>Zabrze</t>
  </si>
  <si>
    <t>Bielsko-Biała</t>
  </si>
  <si>
    <t>Staszów</t>
  </si>
  <si>
    <t>Włoszczowa</t>
  </si>
  <si>
    <t>Sandomierz</t>
  </si>
  <si>
    <t>Elbląg</t>
  </si>
  <si>
    <t>Ełk</t>
  </si>
  <si>
    <t>Ostróda</t>
  </si>
  <si>
    <t>Bartoszyce</t>
  </si>
  <si>
    <t>Kalisz</t>
  </si>
  <si>
    <t>Poznań</t>
  </si>
  <si>
    <t>Słupca</t>
  </si>
  <si>
    <t>Wągrowiec</t>
  </si>
  <si>
    <t>Drawsko Pomorskie</t>
  </si>
  <si>
    <t>Świdwin</t>
  </si>
  <si>
    <t>Szczecin</t>
  </si>
  <si>
    <t>Koszalin</t>
  </si>
  <si>
    <t>Białogard</t>
  </si>
  <si>
    <t>Liczba stanowisk aktywizacyjnych i kwota środków wypłaconych realizatorowi</t>
  </si>
  <si>
    <t>zapłaconych (w zł)</t>
  </si>
  <si>
    <t>5a</t>
  </si>
  <si>
    <t>Liczba uczestników, którzy podjęli odpowiednią pracę lub działalność gospodarczą od początku umowy</t>
  </si>
  <si>
    <t>03.03.2016</t>
  </si>
  <si>
    <t>31.12.2017</t>
  </si>
  <si>
    <t>Czarnków</t>
  </si>
  <si>
    <t>Lubin</t>
  </si>
  <si>
    <t>Łódź</t>
  </si>
  <si>
    <t>Żagań</t>
  </si>
  <si>
    <t>Biała Podlaska</t>
  </si>
  <si>
    <t>Liczba uczestników, którzy pozostali w odpowiedniej pracy lub działalności gospodarczej przez okres co najmniej 90 dni od poczatku umowy</t>
  </si>
  <si>
    <t>Tabela 1. Monitoring ZDA I edycja 2015-31.12.2017</t>
  </si>
  <si>
    <t>Podsumowanie</t>
  </si>
  <si>
    <t>PUP</t>
  </si>
  <si>
    <t>liczba osób skierowanych 
w ramach rekrutacji uzupełniającej</t>
  </si>
  <si>
    <t>Dolnośląska Agencja Rozwoju 
Regionalnego S.A. Szczawno-Zdrój</t>
  </si>
  <si>
    <t xml:space="preserve">K. Książek Enterprise Investment Zarządzanie Ryzykiem i K. Kamińska Centrum Rozwoju Zawodowego Eureka, Wrocław </t>
  </si>
  <si>
    <t>Instytut Badawczo - Szkoleniowy 
Sp. z o.o.</t>
  </si>
  <si>
    <t>Enterprise Investment Zarządzanie Ryzykiem Katarzyna Książek, Wrocław</t>
  </si>
  <si>
    <r>
      <t>Industry Personnel Services Sp. z o.o., Wrocław</t>
    </r>
  </si>
  <si>
    <t>Konsorcjum firm:  Ingeus sp. z o.o. 
oraz Ingeus SAS</t>
  </si>
  <si>
    <t>Zakład Doskonalenia Zawodowego 
w Warszawie</t>
  </si>
  <si>
    <t>Instytut Badawczo-Szkoleniowy</t>
  </si>
  <si>
    <t>liczba osób wynikająca 
z umowy</t>
  </si>
  <si>
    <t>Instytut Badawczo-Szkoleniowy Sp. z o.o. Olsztyn</t>
  </si>
  <si>
    <t>Pomorska Agencja Rozwoju
Regionalnego S.A. Słupsk</t>
  </si>
  <si>
    <t>Industry Personnel Services Sp. z o.o. 
Wrocław</t>
  </si>
  <si>
    <t>Instytut Badawczo- Szkoleniowy, Olsztyn</t>
  </si>
  <si>
    <t>Katarzyna Książek Enterprise Investment Zarządzanie Ryzykiem, Wrocław</t>
  </si>
  <si>
    <t>Kujawsko-pomorskie*</t>
  </si>
  <si>
    <t>Wielkopolskie*</t>
  </si>
  <si>
    <t>Zachodniopomorskie*</t>
  </si>
  <si>
    <t>Lubuskie*</t>
  </si>
  <si>
    <t>*W województwach tych ZDA realizowała ta sama firma, która nie wywiązała się należycie z umów i sprawy mają 
mieć rozstrzygnięcie w sądzie. Stąd pojawiające się zerowe wartości w tabeli.</t>
  </si>
  <si>
    <t>29.12.2017
23.05.2017</t>
  </si>
  <si>
    <t>19.07.2017
02.05.2017</t>
  </si>
  <si>
    <t xml:space="preserve">*w woj. lubuskim umowa została zerwana przed terminem jej zakończenia, </t>
  </si>
  <si>
    <t xml:space="preserve">w woj. zachodniopomorskim odstąpiono od realizacji umowy z powodu naruszenia jej warunków, </t>
  </si>
  <si>
    <t>w woj. wielkopolskim umowa wygasła w terminie, nie osiągnięto wskaźnika skuteczności zatrudnieniowej.</t>
  </si>
  <si>
    <t>bzd</t>
  </si>
  <si>
    <t>bzd - brak zweryfikowanych danych</t>
  </si>
  <si>
    <t>Ogólna liczba uczestników ZDA wynikająca 
z umowy (liczba stanowisk aktywiza-
cyjnych)</t>
  </si>
  <si>
    <t>Wskaźnik skuteczności zatrudnie-
niowej na koniec ostatniego dnia kwartału sprawozda-
wczego (w %) (kol. 20/kol. 3)</t>
  </si>
  <si>
    <t>Minimalny wskaźnik skuteczności zatrudnie-
niowej określony 
w umowie 
(w %)</t>
  </si>
  <si>
    <t>do wykona-
nia pracy tymcza-
sowej</t>
  </si>
  <si>
    <t>na czas okre-
ślony</t>
  </si>
  <si>
    <t>na czas nieokre-
ślony</t>
  </si>
  <si>
    <t>z wynagro-
dzeniem niższym niż min. Wynagro-
dzenie</t>
  </si>
  <si>
    <t>z wynagro-
dzeniem niższym niż min. wynagro-
dzenie</t>
  </si>
  <si>
    <t>podjęli działal-
ność gospo-
darczą</t>
  </si>
  <si>
    <t>Z kol. 6 liczba uczestników, którzy podjęli odpowiednią prace lub działalność gospodarczą 
i utrzymali przez okres 
14 dni</t>
  </si>
  <si>
    <t>z wynagro-
dzeniem równym co najmniej min. wynagro-
dzeniu</t>
  </si>
  <si>
    <t>Liczba pozyska-
nych ofert pracy od poczatku umowy</t>
  </si>
  <si>
    <t>Liczba pracoda-
wców, którzy zatrudniają uczestników</t>
  </si>
  <si>
    <t>Tabela 2. Monitoring ZDA I edycja - infrastruktura i zasoby realizatora</t>
  </si>
  <si>
    <t>Tabela 3. Monitoring ZDA I edycja - efektywność i jakość usług świadczonych przez realizatora</t>
  </si>
  <si>
    <t>Minimalny wskaźnik utrzymania 
w zatrudnieniu określony 
w umowie (%)</t>
  </si>
  <si>
    <t>do wykonania pracy tymcza-
sowej</t>
  </si>
  <si>
    <t>w pełnym wymiarze czasu 
pracy</t>
  </si>
  <si>
    <t>pojęli odpowiednią pracę na umowę, inną niż umowa o pracę (np. cywilno-prawne)</t>
  </si>
  <si>
    <t>Wskaźnik utrzymania 
w zatrudnieniu na koniec ostatniego dnia kwartału sprawozda-
wczego (%) 
(kol.6 / kol.5a)</t>
  </si>
  <si>
    <t>41,3*</t>
  </si>
  <si>
    <t>Tabela 4. Monitoring ZDA I edycja - efektywność i jakość usług świadczonych przez realizatora</t>
  </si>
  <si>
    <t>Tabela 5. Monitoring ZDA I edycja - efektywność i jakość usług świadczonych przez realizatora</t>
  </si>
  <si>
    <t>pojęli odpowiednią pracęna umowę, inną niż umowa o pracę (np. cywilno-prawne)</t>
  </si>
  <si>
    <t>ustalonych 
(w zł)</t>
  </si>
  <si>
    <t>liczba stanowisk aktywizacyjnych za które wypłacono I (pierwszą) część wynagrodzenia</t>
  </si>
  <si>
    <t>liczba stanowisk aktywizacyjnych za które wypłacono II (drugą) część wynagrodzenia</t>
  </si>
  <si>
    <t>liczba stanowisk aktywizacyjnych za które wypłacono 
III (trzecią) część wynagrodzenia</t>
  </si>
  <si>
    <t>liczba stanowisk aktywizacyjnych za które wypłacono IV (czwartą) część wynagrodzenia</t>
  </si>
  <si>
    <t>ogółem 
(w zł)</t>
  </si>
  <si>
    <t>z tytułu nieosiągnięcia wskaźnika utrzymania 
w zatrudnieniu 
(w zł)</t>
  </si>
  <si>
    <t xml:space="preserve">Konsorcjum: Stowarzyszenie B-4
(Lider Konsorcjum); Towarzystwo ALTUM, Programy Społeczno-Gospodarcze 
(Partner Konsorcjum)                                                                                    </t>
  </si>
  <si>
    <t>Konsorcjum: WYG INTERNATIONAL 
Sp. z o.o. (lider konsorcjum) Warszawa, 
WYG HR CONSULTING Sp. z o.o.Warszawa</t>
  </si>
  <si>
    <t>Liczba Ośrodków Aktywizacyjnych</t>
  </si>
  <si>
    <t>Tabela 6. Monitoring ZDA I edycja - finansowanie</t>
  </si>
  <si>
    <t>z wynagro-
dzeniem
równym co najmniej min. wynagro-
dzeniu</t>
  </si>
  <si>
    <t>podjęli odpowiednią pracę na umowę, inną niż umowa o pracę (np. cywilno-prawne)</t>
  </si>
  <si>
    <t>Średnia liczba dni pozostawania przez uczestnika 
w zatrudnieniu od chwili uzyskania zatrudnienia do chwili utraty zatrudnienia</t>
  </si>
  <si>
    <t>z wynagro-
dzeniem równym co najmniej min. wynagro-dzeniu</t>
  </si>
  <si>
    <t>Ogólna liczba uczestników ZDA wynikająca 
z umowy 
(liczba stanowisk aktywizacyjnych)</t>
  </si>
  <si>
    <t>Ogólna liczba osób skierowanych do realizatora 
w ramach rekrutacji uzupełniającej</t>
  </si>
  <si>
    <t>w woj. kujawsko-pomorskim złożono doniesienie o możliwości popełnienia przestępstwa i WUP w Toruniu wysępuje w charakterze poszkodowanego,</t>
  </si>
  <si>
    <t>zatrudnionych 
na umowę 
o pracę</t>
  </si>
  <si>
    <t>zatrudn. na umowę 
o pracę do ogółu 
(w %) 
(kol.5 / kol.4)</t>
  </si>
  <si>
    <t>wydatkowana przez urząd 
(w zł)</t>
  </si>
  <si>
    <t>wynikająca 
z umowy 
(w zł)</t>
  </si>
  <si>
    <t>kwoty 
z tytułu wypłaconej
I (pierwszej) części wynagro-dzenia 
(w zł)</t>
  </si>
  <si>
    <t>kwoty 
z tytułu wypłaconej
II (drugiej) części wynagro-
dzenia 
(w zł)</t>
  </si>
  <si>
    <t>kwoty z tytułu wypłaconej 
III (trzeciej) części wynagro-
dzenia 
(w zł)</t>
  </si>
  <si>
    <t>kwota z tytułu wypłaconej 
IV (czwartej) części wynagrodzenia 
(w zł)</t>
  </si>
  <si>
    <t>z tytułu nieosiągnięcia wskaźnika skuteczności zatrudnie-
niowej (w zł)</t>
  </si>
  <si>
    <t xml:space="preserve">*średnia dla kraju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</si>
</sst>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0.000"/>
    <numFmt numFmtId="167" formatCode="0.0"/>
    <numFmt numFmtId="168" formatCode="[$-415]d\ mmmm\ yyyy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\ ##0.00\ &quot;zł&quot;"/>
    <numFmt numFmtId="175" formatCode="0.0000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zcionka tekstu podstawowego"/>
      <family val="2"/>
    </font>
    <font>
      <b/>
      <sz val="12"/>
      <name val="Czcionka tekstu podstawowego"/>
      <family val="0"/>
    </font>
    <font>
      <b/>
      <sz val="11"/>
      <name val="Times New Roman"/>
      <family val="1"/>
    </font>
    <font>
      <sz val="11"/>
      <name val="Czcionka tekstu podstawowego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textRotation="90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 quotePrefix="1">
      <alignment/>
    </xf>
    <xf numFmtId="0" fontId="11" fillId="0" borderId="0" xfId="0" applyFont="1" applyAlignment="1">
      <alignment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textRotation="90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textRotation="90"/>
    </xf>
    <xf numFmtId="167" fontId="6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64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 vertical="center" wrapText="1"/>
    </xf>
    <xf numFmtId="167" fontId="9" fillId="0" borderId="1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 wrapText="1"/>
    </xf>
    <xf numFmtId="167" fontId="9" fillId="0" borderId="11" xfId="54" applyNumberFormat="1" applyFont="1" applyFill="1" applyBorder="1" applyAlignment="1">
      <alignment horizontal="right" vertical="center" wrapText="1"/>
    </xf>
    <xf numFmtId="0" fontId="61" fillId="0" borderId="11" xfId="0" applyFont="1" applyFill="1" applyBorder="1" applyAlignment="1">
      <alignment horizontal="right" vertical="center" wrapText="1"/>
    </xf>
    <xf numFmtId="167" fontId="61" fillId="0" borderId="11" xfId="54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165" fontId="9" fillId="0" borderId="11" xfId="54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61" fillId="0" borderId="11" xfId="0" applyNumberFormat="1" applyFont="1" applyFill="1" applyBorder="1" applyAlignment="1">
      <alignment horizontal="right" vertical="center"/>
    </xf>
    <xf numFmtId="3" fontId="61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167" fontId="61" fillId="0" borderId="11" xfId="0" applyNumberFormat="1" applyFont="1" applyFill="1" applyBorder="1" applyAlignment="1">
      <alignment horizontal="right" vertical="center" wrapText="1"/>
    </xf>
    <xf numFmtId="0" fontId="61" fillId="0" borderId="11" xfId="0" applyFont="1" applyFill="1" applyBorder="1" applyAlignment="1">
      <alignment horizontal="right" vertical="center"/>
    </xf>
    <xf numFmtId="0" fontId="61" fillId="0" borderId="11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3" fontId="61" fillId="0" borderId="11" xfId="0" applyNumberFormat="1" applyFont="1" applyFill="1" applyBorder="1" applyAlignment="1">
      <alignment vertical="center"/>
    </xf>
    <xf numFmtId="165" fontId="61" fillId="0" borderId="11" xfId="0" applyNumberFormat="1" applyFont="1" applyFill="1" applyBorder="1" applyAlignment="1">
      <alignment vertical="center" wrapText="1"/>
    </xf>
    <xf numFmtId="1" fontId="61" fillId="0" borderId="11" xfId="0" applyNumberFormat="1" applyFont="1" applyFill="1" applyBorder="1" applyAlignment="1">
      <alignment vertical="center"/>
    </xf>
    <xf numFmtId="4" fontId="61" fillId="0" borderId="11" xfId="0" applyNumberFormat="1" applyFont="1" applyFill="1" applyBorder="1" applyAlignment="1">
      <alignment vertical="center" wrapText="1"/>
    </xf>
    <xf numFmtId="3" fontId="61" fillId="0" borderId="11" xfId="0" applyNumberFormat="1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vertical="center"/>
    </xf>
    <xf numFmtId="4" fontId="61" fillId="0" borderId="11" xfId="0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 wrapText="1"/>
    </xf>
    <xf numFmtId="2" fontId="61" fillId="0" borderId="11" xfId="0" applyNumberFormat="1" applyFont="1" applyFill="1" applyBorder="1" applyAlignment="1">
      <alignment vertical="center" wrapText="1"/>
    </xf>
    <xf numFmtId="165" fontId="61" fillId="0" borderId="11" xfId="0" applyNumberFormat="1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165" fontId="61" fillId="0" borderId="11" xfId="42" applyNumberFormat="1" applyFont="1" applyFill="1" applyBorder="1" applyAlignment="1">
      <alignment vertical="center"/>
    </xf>
    <xf numFmtId="0" fontId="60" fillId="18" borderId="11" xfId="0" applyFont="1" applyFill="1" applyBorder="1" applyAlignment="1">
      <alignment horizontal="center" vertical="center" wrapText="1"/>
    </xf>
    <xf numFmtId="3" fontId="7" fillId="18" borderId="12" xfId="0" applyNumberFormat="1" applyFont="1" applyFill="1" applyBorder="1" applyAlignment="1">
      <alignment horizontal="right" vertical="center"/>
    </xf>
    <xf numFmtId="3" fontId="7" fillId="18" borderId="12" xfId="0" applyNumberFormat="1" applyFont="1" applyFill="1" applyBorder="1" applyAlignment="1">
      <alignment horizontal="right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right" vertical="center"/>
    </xf>
    <xf numFmtId="167" fontId="7" fillId="18" borderId="12" xfId="0" applyNumberFormat="1" applyFont="1" applyFill="1" applyBorder="1" applyAlignment="1">
      <alignment horizontal="right" vertical="center"/>
    </xf>
    <xf numFmtId="165" fontId="7" fillId="18" borderId="12" xfId="54" applyNumberFormat="1" applyFont="1" applyFill="1" applyBorder="1" applyAlignment="1" quotePrefix="1">
      <alignment horizontal="right" vertical="center" wrapText="1"/>
    </xf>
    <xf numFmtId="3" fontId="66" fillId="18" borderId="12" xfId="0" applyNumberFormat="1" applyFont="1" applyFill="1" applyBorder="1" applyAlignment="1">
      <alignment vertical="center"/>
    </xf>
    <xf numFmtId="167" fontId="66" fillId="18" borderId="12" xfId="0" applyNumberFormat="1" applyFont="1" applyFill="1" applyBorder="1" applyAlignment="1" quotePrefix="1">
      <alignment horizontal="right" vertical="center"/>
    </xf>
    <xf numFmtId="167" fontId="66" fillId="18" borderId="12" xfId="0" applyNumberFormat="1" applyFont="1" applyFill="1" applyBorder="1" applyAlignment="1" quotePrefix="1">
      <alignment horizontal="right" vertical="center" wrapText="1"/>
    </xf>
    <xf numFmtId="3" fontId="66" fillId="18" borderId="12" xfId="0" applyNumberFormat="1" applyFont="1" applyFill="1" applyBorder="1" applyAlignment="1">
      <alignment horizontal="right" vertical="center" wrapText="1"/>
    </xf>
    <xf numFmtId="3" fontId="7" fillId="18" borderId="12" xfId="0" applyNumberFormat="1" applyFont="1" applyFill="1" applyBorder="1" applyAlignment="1">
      <alignment vertical="center"/>
    </xf>
    <xf numFmtId="4" fontId="7" fillId="18" borderId="12" xfId="0" applyNumberFormat="1" applyFont="1" applyFill="1" applyBorder="1" applyAlignment="1">
      <alignment horizontal="right" vertical="center"/>
    </xf>
    <xf numFmtId="165" fontId="66" fillId="18" borderId="12" xfId="0" applyNumberFormat="1" applyFont="1" applyFill="1" applyBorder="1" applyAlignment="1">
      <alignment vertical="center"/>
    </xf>
    <xf numFmtId="4" fontId="66" fillId="18" borderId="12" xfId="0" applyNumberFormat="1" applyFont="1" applyFill="1" applyBorder="1" applyAlignment="1">
      <alignment vertical="center"/>
    </xf>
    <xf numFmtId="0" fontId="7" fillId="18" borderId="12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60" fillId="18" borderId="13" xfId="0" applyFont="1" applyFill="1" applyBorder="1" applyAlignment="1">
      <alignment horizontal="center" vertical="center" wrapText="1"/>
    </xf>
    <xf numFmtId="0" fontId="60" fillId="18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left" vertical="center"/>
    </xf>
    <xf numFmtId="0" fontId="13" fillId="18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85" zoomScaleNormal="85" workbookViewId="0" topLeftCell="A19">
      <selection activeCell="G36" sqref="G36:G39"/>
    </sheetView>
  </sheetViews>
  <sheetFormatPr defaultColWidth="8.796875" defaultRowHeight="14.25"/>
  <cols>
    <col min="1" max="1" width="3.09765625" style="34" customWidth="1"/>
    <col min="2" max="2" width="16.69921875" style="33" customWidth="1"/>
    <col min="3" max="3" width="34.3984375" style="34" customWidth="1"/>
    <col min="4" max="4" width="10" style="34" customWidth="1"/>
    <col min="5" max="5" width="10.59765625" style="34" customWidth="1"/>
    <col min="6" max="6" width="14.5" style="34" customWidth="1"/>
    <col min="7" max="7" width="12.69921875" style="34" customWidth="1"/>
    <col min="8" max="8" width="6.3984375" style="34" customWidth="1"/>
    <col min="9" max="9" width="17.8984375" style="35" customWidth="1"/>
    <col min="10" max="10" width="9.59765625" style="34" customWidth="1"/>
    <col min="11" max="11" width="12.3984375" style="34" customWidth="1"/>
    <col min="12" max="16384" width="9" style="34" customWidth="1"/>
  </cols>
  <sheetData>
    <row r="1" ht="16.5" thickBot="1">
      <c r="A1" s="32" t="s">
        <v>171</v>
      </c>
    </row>
    <row r="2" spans="1:11" ht="17.25" customHeight="1" thickTop="1">
      <c r="A2" s="127" t="s">
        <v>0</v>
      </c>
      <c r="B2" s="127" t="s">
        <v>8</v>
      </c>
      <c r="C2" s="127" t="s">
        <v>58</v>
      </c>
      <c r="D2" s="127" t="s">
        <v>59</v>
      </c>
      <c r="E2" s="127" t="s">
        <v>60</v>
      </c>
      <c r="F2" s="127" t="s">
        <v>240</v>
      </c>
      <c r="G2" s="127" t="s">
        <v>241</v>
      </c>
      <c r="H2" s="127" t="s">
        <v>61</v>
      </c>
      <c r="I2" s="127" t="s">
        <v>103</v>
      </c>
      <c r="J2" s="127"/>
      <c r="K2" s="127"/>
    </row>
    <row r="3" spans="1:11" ht="82.5" customHeight="1">
      <c r="A3" s="128"/>
      <c r="B3" s="128"/>
      <c r="C3" s="128"/>
      <c r="D3" s="128"/>
      <c r="E3" s="128"/>
      <c r="F3" s="128"/>
      <c r="G3" s="128"/>
      <c r="H3" s="128"/>
      <c r="I3" s="106" t="s">
        <v>173</v>
      </c>
      <c r="J3" s="106" t="s">
        <v>183</v>
      </c>
      <c r="K3" s="106" t="s">
        <v>174</v>
      </c>
    </row>
    <row r="4" spans="1:11" s="36" customFormat="1" ht="15.75" customHeight="1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</row>
    <row r="5" spans="1:11" s="37" customFormat="1" ht="15" customHeight="1">
      <c r="A5" s="124">
        <v>1</v>
      </c>
      <c r="B5" s="125" t="s">
        <v>9</v>
      </c>
      <c r="C5" s="125" t="s">
        <v>175</v>
      </c>
      <c r="D5" s="123" t="s">
        <v>70</v>
      </c>
      <c r="E5" s="123" t="s">
        <v>71</v>
      </c>
      <c r="F5" s="122">
        <v>1510</v>
      </c>
      <c r="G5" s="122">
        <v>228</v>
      </c>
      <c r="H5" s="123">
        <v>4</v>
      </c>
      <c r="I5" s="60" t="s">
        <v>166</v>
      </c>
      <c r="J5" s="61">
        <v>404</v>
      </c>
      <c r="K5" s="61">
        <v>25</v>
      </c>
    </row>
    <row r="6" spans="1:11" s="37" customFormat="1" ht="15" customHeight="1">
      <c r="A6" s="124"/>
      <c r="B6" s="125"/>
      <c r="C6" s="125"/>
      <c r="D6" s="123"/>
      <c r="E6" s="123"/>
      <c r="F6" s="122"/>
      <c r="G6" s="122"/>
      <c r="H6" s="123"/>
      <c r="I6" s="60" t="s">
        <v>95</v>
      </c>
      <c r="J6" s="61">
        <v>341</v>
      </c>
      <c r="K6" s="61">
        <v>121</v>
      </c>
    </row>
    <row r="7" spans="1:11" s="37" customFormat="1" ht="15" customHeight="1">
      <c r="A7" s="124"/>
      <c r="B7" s="125"/>
      <c r="C7" s="125"/>
      <c r="D7" s="123"/>
      <c r="E7" s="123"/>
      <c r="F7" s="122"/>
      <c r="G7" s="122"/>
      <c r="H7" s="123"/>
      <c r="I7" s="60" t="s">
        <v>96</v>
      </c>
      <c r="J7" s="61">
        <v>457</v>
      </c>
      <c r="K7" s="61">
        <v>60</v>
      </c>
    </row>
    <row r="8" spans="1:11" s="37" customFormat="1" ht="15" customHeight="1">
      <c r="A8" s="124"/>
      <c r="B8" s="125"/>
      <c r="C8" s="125"/>
      <c r="D8" s="123"/>
      <c r="E8" s="123"/>
      <c r="F8" s="122"/>
      <c r="G8" s="122"/>
      <c r="H8" s="123"/>
      <c r="I8" s="60" t="s">
        <v>97</v>
      </c>
      <c r="J8" s="61">
        <v>308</v>
      </c>
      <c r="K8" s="61">
        <v>22</v>
      </c>
    </row>
    <row r="9" spans="1:11" ht="15" customHeight="1">
      <c r="A9" s="124">
        <v>2</v>
      </c>
      <c r="B9" s="125" t="s">
        <v>189</v>
      </c>
      <c r="C9" s="125" t="s">
        <v>176</v>
      </c>
      <c r="D9" s="123" t="s">
        <v>80</v>
      </c>
      <c r="E9" s="123" t="s">
        <v>73</v>
      </c>
      <c r="F9" s="122">
        <v>1200</v>
      </c>
      <c r="G9" s="122">
        <f>K9+K10+K11+K12+K13</f>
        <v>615</v>
      </c>
      <c r="H9" s="123">
        <v>5</v>
      </c>
      <c r="I9" s="60" t="s">
        <v>102</v>
      </c>
      <c r="J9" s="62">
        <v>200</v>
      </c>
      <c r="K9" s="62">
        <v>76</v>
      </c>
    </row>
    <row r="10" spans="1:11" ht="15" customHeight="1">
      <c r="A10" s="124"/>
      <c r="B10" s="125"/>
      <c r="C10" s="125"/>
      <c r="D10" s="123"/>
      <c r="E10" s="123"/>
      <c r="F10" s="122"/>
      <c r="G10" s="122"/>
      <c r="H10" s="123"/>
      <c r="I10" s="60" t="s">
        <v>98</v>
      </c>
      <c r="J10" s="62">
        <v>400</v>
      </c>
      <c r="K10" s="62">
        <v>172</v>
      </c>
    </row>
    <row r="11" spans="1:11" ht="15" customHeight="1">
      <c r="A11" s="124"/>
      <c r="B11" s="125"/>
      <c r="C11" s="125"/>
      <c r="D11" s="123"/>
      <c r="E11" s="123"/>
      <c r="F11" s="122"/>
      <c r="G11" s="122"/>
      <c r="H11" s="123"/>
      <c r="I11" s="60" t="s">
        <v>99</v>
      </c>
      <c r="J11" s="62">
        <v>200</v>
      </c>
      <c r="K11" s="62">
        <v>66</v>
      </c>
    </row>
    <row r="12" spans="1:11" ht="15" customHeight="1">
      <c r="A12" s="124"/>
      <c r="B12" s="125"/>
      <c r="C12" s="125"/>
      <c r="D12" s="123"/>
      <c r="E12" s="123"/>
      <c r="F12" s="122"/>
      <c r="G12" s="122"/>
      <c r="H12" s="123"/>
      <c r="I12" s="60" t="s">
        <v>100</v>
      </c>
      <c r="J12" s="62">
        <v>200</v>
      </c>
      <c r="K12" s="62">
        <v>150</v>
      </c>
    </row>
    <row r="13" spans="1:11" ht="15" customHeight="1">
      <c r="A13" s="124"/>
      <c r="B13" s="125"/>
      <c r="C13" s="125"/>
      <c r="D13" s="123"/>
      <c r="E13" s="123"/>
      <c r="F13" s="122"/>
      <c r="G13" s="122"/>
      <c r="H13" s="123"/>
      <c r="I13" s="60" t="s">
        <v>101</v>
      </c>
      <c r="J13" s="62">
        <v>200</v>
      </c>
      <c r="K13" s="62">
        <v>151</v>
      </c>
    </row>
    <row r="14" spans="1:11" ht="15" customHeight="1">
      <c r="A14" s="124">
        <v>3</v>
      </c>
      <c r="B14" s="125" t="s">
        <v>1</v>
      </c>
      <c r="C14" s="125" t="s">
        <v>177</v>
      </c>
      <c r="D14" s="123" t="s">
        <v>76</v>
      </c>
      <c r="E14" s="123" t="s">
        <v>73</v>
      </c>
      <c r="F14" s="122">
        <v>1000</v>
      </c>
      <c r="G14" s="122">
        <v>194</v>
      </c>
      <c r="H14" s="123">
        <v>4</v>
      </c>
      <c r="I14" s="60" t="s">
        <v>169</v>
      </c>
      <c r="J14" s="61">
        <v>250</v>
      </c>
      <c r="K14" s="63">
        <v>43</v>
      </c>
    </row>
    <row r="15" spans="1:11" ht="15" customHeight="1">
      <c r="A15" s="124"/>
      <c r="B15" s="125"/>
      <c r="C15" s="125"/>
      <c r="D15" s="123"/>
      <c r="E15" s="123"/>
      <c r="F15" s="122"/>
      <c r="G15" s="122"/>
      <c r="H15" s="123"/>
      <c r="I15" s="60" t="s">
        <v>104</v>
      </c>
      <c r="J15" s="61">
        <v>250</v>
      </c>
      <c r="K15" s="63">
        <v>47</v>
      </c>
    </row>
    <row r="16" spans="1:11" ht="15" customHeight="1">
      <c r="A16" s="124"/>
      <c r="B16" s="125"/>
      <c r="C16" s="125"/>
      <c r="D16" s="123"/>
      <c r="E16" s="123"/>
      <c r="F16" s="122"/>
      <c r="G16" s="122"/>
      <c r="H16" s="123"/>
      <c r="I16" s="60" t="s">
        <v>105</v>
      </c>
      <c r="J16" s="61">
        <v>250</v>
      </c>
      <c r="K16" s="63">
        <v>52</v>
      </c>
    </row>
    <row r="17" spans="1:11" ht="15" customHeight="1">
      <c r="A17" s="124"/>
      <c r="B17" s="125"/>
      <c r="C17" s="125"/>
      <c r="D17" s="123"/>
      <c r="E17" s="123"/>
      <c r="F17" s="122"/>
      <c r="G17" s="122"/>
      <c r="H17" s="123"/>
      <c r="I17" s="60" t="s">
        <v>106</v>
      </c>
      <c r="J17" s="61">
        <v>250</v>
      </c>
      <c r="K17" s="63">
        <v>52</v>
      </c>
    </row>
    <row r="18" spans="1:11" ht="15" customHeight="1">
      <c r="A18" s="124">
        <v>4</v>
      </c>
      <c r="B18" s="125" t="s">
        <v>192</v>
      </c>
      <c r="C18" s="125" t="s">
        <v>178</v>
      </c>
      <c r="D18" s="123" t="s">
        <v>81</v>
      </c>
      <c r="E18" s="123" t="s">
        <v>195</v>
      </c>
      <c r="F18" s="122">
        <v>600</v>
      </c>
      <c r="G18" s="122">
        <v>120</v>
      </c>
      <c r="H18" s="123">
        <v>3</v>
      </c>
      <c r="I18" s="60" t="s">
        <v>168</v>
      </c>
      <c r="J18" s="61">
        <v>200</v>
      </c>
      <c r="K18" s="61">
        <v>40</v>
      </c>
    </row>
    <row r="19" spans="1:11" ht="15" customHeight="1">
      <c r="A19" s="124"/>
      <c r="B19" s="125"/>
      <c r="C19" s="125"/>
      <c r="D19" s="123"/>
      <c r="E19" s="123"/>
      <c r="F19" s="122"/>
      <c r="G19" s="122"/>
      <c r="H19" s="123"/>
      <c r="I19" s="60" t="s">
        <v>107</v>
      </c>
      <c r="J19" s="61">
        <v>200</v>
      </c>
      <c r="K19" s="61">
        <v>40</v>
      </c>
    </row>
    <row r="20" spans="1:11" ht="15" customHeight="1">
      <c r="A20" s="124"/>
      <c r="B20" s="125"/>
      <c r="C20" s="125"/>
      <c r="D20" s="123"/>
      <c r="E20" s="123"/>
      <c r="F20" s="122"/>
      <c r="G20" s="122"/>
      <c r="H20" s="123"/>
      <c r="I20" s="60" t="s">
        <v>108</v>
      </c>
      <c r="J20" s="61">
        <v>200</v>
      </c>
      <c r="K20" s="61">
        <v>40</v>
      </c>
    </row>
    <row r="21" spans="1:11" ht="15" customHeight="1">
      <c r="A21" s="124">
        <v>5</v>
      </c>
      <c r="B21" s="125" t="s">
        <v>3</v>
      </c>
      <c r="C21" s="125" t="s">
        <v>179</v>
      </c>
      <c r="D21" s="123" t="s">
        <v>68</v>
      </c>
      <c r="E21" s="123" t="s">
        <v>69</v>
      </c>
      <c r="F21" s="122">
        <v>1500</v>
      </c>
      <c r="G21" s="122">
        <v>247</v>
      </c>
      <c r="H21" s="123">
        <v>4</v>
      </c>
      <c r="I21" s="60" t="s">
        <v>167</v>
      </c>
      <c r="J21" s="61">
        <v>800</v>
      </c>
      <c r="K21" s="61">
        <v>120</v>
      </c>
    </row>
    <row r="22" spans="1:11" ht="15" customHeight="1">
      <c r="A22" s="124"/>
      <c r="B22" s="125"/>
      <c r="C22" s="125"/>
      <c r="D22" s="123"/>
      <c r="E22" s="123"/>
      <c r="F22" s="122"/>
      <c r="G22" s="122"/>
      <c r="H22" s="123"/>
      <c r="I22" s="60" t="s">
        <v>109</v>
      </c>
      <c r="J22" s="61">
        <v>220</v>
      </c>
      <c r="K22" s="61">
        <v>47</v>
      </c>
    </row>
    <row r="23" spans="1:11" ht="15" customHeight="1">
      <c r="A23" s="124"/>
      <c r="B23" s="125"/>
      <c r="C23" s="125"/>
      <c r="D23" s="123"/>
      <c r="E23" s="123"/>
      <c r="F23" s="122"/>
      <c r="G23" s="122"/>
      <c r="H23" s="123"/>
      <c r="I23" s="60" t="s">
        <v>110</v>
      </c>
      <c r="J23" s="61">
        <v>260</v>
      </c>
      <c r="K23" s="61">
        <v>45</v>
      </c>
    </row>
    <row r="24" spans="1:11" ht="15" customHeight="1">
      <c r="A24" s="124"/>
      <c r="B24" s="125"/>
      <c r="C24" s="125"/>
      <c r="D24" s="123"/>
      <c r="E24" s="123"/>
      <c r="F24" s="122"/>
      <c r="G24" s="122"/>
      <c r="H24" s="123"/>
      <c r="I24" s="60" t="s">
        <v>111</v>
      </c>
      <c r="J24" s="61">
        <v>220</v>
      </c>
      <c r="K24" s="61">
        <v>35</v>
      </c>
    </row>
    <row r="25" spans="1:11" s="38" customFormat="1" ht="15" customHeight="1">
      <c r="A25" s="124">
        <v>6</v>
      </c>
      <c r="B25" s="125" t="s">
        <v>11</v>
      </c>
      <c r="C25" s="125" t="s">
        <v>180</v>
      </c>
      <c r="D25" s="123" t="s">
        <v>5</v>
      </c>
      <c r="E25" s="123" t="s">
        <v>73</v>
      </c>
      <c r="F25" s="122">
        <v>1000</v>
      </c>
      <c r="G25" s="122">
        <v>149</v>
      </c>
      <c r="H25" s="122">
        <v>4</v>
      </c>
      <c r="I25" s="60" t="s">
        <v>115</v>
      </c>
      <c r="J25" s="62">
        <v>342</v>
      </c>
      <c r="K25" s="62">
        <v>51</v>
      </c>
    </row>
    <row r="26" spans="1:11" s="38" customFormat="1" ht="15" customHeight="1">
      <c r="A26" s="124"/>
      <c r="B26" s="125"/>
      <c r="C26" s="125"/>
      <c r="D26" s="123"/>
      <c r="E26" s="123"/>
      <c r="F26" s="122"/>
      <c r="G26" s="122"/>
      <c r="H26" s="122"/>
      <c r="I26" s="60" t="s">
        <v>112</v>
      </c>
      <c r="J26" s="62">
        <v>208</v>
      </c>
      <c r="K26" s="62">
        <v>31</v>
      </c>
    </row>
    <row r="27" spans="1:11" s="38" customFormat="1" ht="15" customHeight="1">
      <c r="A27" s="124"/>
      <c r="B27" s="125"/>
      <c r="C27" s="125"/>
      <c r="D27" s="123"/>
      <c r="E27" s="123"/>
      <c r="F27" s="122"/>
      <c r="G27" s="122"/>
      <c r="H27" s="122"/>
      <c r="I27" s="60" t="s">
        <v>113</v>
      </c>
      <c r="J27" s="62">
        <v>200</v>
      </c>
      <c r="K27" s="62">
        <v>30</v>
      </c>
    </row>
    <row r="28" spans="1:11" s="38" customFormat="1" ht="15" customHeight="1">
      <c r="A28" s="124"/>
      <c r="B28" s="125"/>
      <c r="C28" s="125"/>
      <c r="D28" s="123"/>
      <c r="E28" s="123"/>
      <c r="F28" s="122"/>
      <c r="G28" s="122"/>
      <c r="H28" s="122"/>
      <c r="I28" s="60" t="s">
        <v>114</v>
      </c>
      <c r="J28" s="62">
        <v>250</v>
      </c>
      <c r="K28" s="62">
        <v>37</v>
      </c>
    </row>
    <row r="29" spans="1:11" ht="15" customHeight="1">
      <c r="A29" s="124">
        <v>7</v>
      </c>
      <c r="B29" s="125" t="s">
        <v>12</v>
      </c>
      <c r="C29" s="125" t="s">
        <v>181</v>
      </c>
      <c r="D29" s="123" t="s">
        <v>74</v>
      </c>
      <c r="E29" s="123" t="s">
        <v>75</v>
      </c>
      <c r="F29" s="122">
        <v>1200</v>
      </c>
      <c r="G29" s="122">
        <v>128</v>
      </c>
      <c r="H29" s="123">
        <v>4</v>
      </c>
      <c r="I29" s="60" t="s">
        <v>119</v>
      </c>
      <c r="J29" s="61">
        <v>200</v>
      </c>
      <c r="K29" s="61">
        <v>11</v>
      </c>
    </row>
    <row r="30" spans="1:11" ht="15" customHeight="1">
      <c r="A30" s="124"/>
      <c r="B30" s="125"/>
      <c r="C30" s="125"/>
      <c r="D30" s="123"/>
      <c r="E30" s="123"/>
      <c r="F30" s="122"/>
      <c r="G30" s="122"/>
      <c r="H30" s="123"/>
      <c r="I30" s="60" t="s">
        <v>116</v>
      </c>
      <c r="J30" s="61">
        <v>200</v>
      </c>
      <c r="K30" s="61">
        <v>16</v>
      </c>
    </row>
    <row r="31" spans="1:11" ht="15" customHeight="1">
      <c r="A31" s="124"/>
      <c r="B31" s="125"/>
      <c r="C31" s="125"/>
      <c r="D31" s="123"/>
      <c r="E31" s="123"/>
      <c r="F31" s="122"/>
      <c r="G31" s="122"/>
      <c r="H31" s="123"/>
      <c r="I31" s="60" t="s">
        <v>117</v>
      </c>
      <c r="J31" s="61">
        <v>400</v>
      </c>
      <c r="K31" s="61">
        <v>24</v>
      </c>
    </row>
    <row r="32" spans="1:11" ht="15" customHeight="1">
      <c r="A32" s="124"/>
      <c r="B32" s="125"/>
      <c r="C32" s="125"/>
      <c r="D32" s="123"/>
      <c r="E32" s="123"/>
      <c r="F32" s="122"/>
      <c r="G32" s="122"/>
      <c r="H32" s="123"/>
      <c r="I32" s="60" t="s">
        <v>118</v>
      </c>
      <c r="J32" s="61">
        <v>400</v>
      </c>
      <c r="K32" s="61">
        <v>77</v>
      </c>
    </row>
    <row r="33" spans="1:11" ht="15" customHeight="1">
      <c r="A33" s="124">
        <v>8</v>
      </c>
      <c r="B33" s="125" t="s">
        <v>4</v>
      </c>
      <c r="C33" s="125" t="s">
        <v>182</v>
      </c>
      <c r="D33" s="123" t="s">
        <v>82</v>
      </c>
      <c r="E33" s="123" t="s">
        <v>71</v>
      </c>
      <c r="F33" s="122">
        <v>600</v>
      </c>
      <c r="G33" s="122">
        <v>85</v>
      </c>
      <c r="H33" s="123">
        <v>3</v>
      </c>
      <c r="I33" s="60" t="s">
        <v>122</v>
      </c>
      <c r="J33" s="61">
        <v>200</v>
      </c>
      <c r="K33" s="61">
        <v>27</v>
      </c>
    </row>
    <row r="34" spans="1:11" ht="15" customHeight="1">
      <c r="A34" s="124"/>
      <c r="B34" s="125"/>
      <c r="C34" s="125"/>
      <c r="D34" s="123"/>
      <c r="E34" s="123"/>
      <c r="F34" s="122"/>
      <c r="G34" s="122"/>
      <c r="H34" s="123"/>
      <c r="I34" s="60" t="s">
        <v>120</v>
      </c>
      <c r="J34" s="61">
        <v>200</v>
      </c>
      <c r="K34" s="61">
        <v>30</v>
      </c>
    </row>
    <row r="35" spans="1:11" ht="15" customHeight="1">
      <c r="A35" s="124"/>
      <c r="B35" s="125"/>
      <c r="C35" s="125"/>
      <c r="D35" s="123"/>
      <c r="E35" s="123"/>
      <c r="F35" s="122"/>
      <c r="G35" s="122"/>
      <c r="H35" s="123"/>
      <c r="I35" s="60" t="s">
        <v>121</v>
      </c>
      <c r="J35" s="61">
        <v>200</v>
      </c>
      <c r="K35" s="61">
        <v>28</v>
      </c>
    </row>
    <row r="36" spans="1:11" ht="15" customHeight="1">
      <c r="A36" s="124">
        <v>9</v>
      </c>
      <c r="B36" s="125" t="s">
        <v>13</v>
      </c>
      <c r="C36" s="125" t="s">
        <v>232</v>
      </c>
      <c r="D36" s="123" t="s">
        <v>77</v>
      </c>
      <c r="E36" s="123" t="s">
        <v>78</v>
      </c>
      <c r="F36" s="122">
        <v>1500</v>
      </c>
      <c r="G36" s="122">
        <v>988</v>
      </c>
      <c r="H36" s="123">
        <v>4</v>
      </c>
      <c r="I36" s="60" t="s">
        <v>126</v>
      </c>
      <c r="J36" s="61">
        <v>375</v>
      </c>
      <c r="K36" s="63">
        <v>152</v>
      </c>
    </row>
    <row r="37" spans="1:11" ht="15" customHeight="1">
      <c r="A37" s="124"/>
      <c r="B37" s="125"/>
      <c r="C37" s="125"/>
      <c r="D37" s="123"/>
      <c r="E37" s="123"/>
      <c r="F37" s="122"/>
      <c r="G37" s="122"/>
      <c r="H37" s="123"/>
      <c r="I37" s="60" t="s">
        <v>123</v>
      </c>
      <c r="J37" s="61">
        <v>375</v>
      </c>
      <c r="K37" s="63">
        <v>186</v>
      </c>
    </row>
    <row r="38" spans="1:11" ht="15" customHeight="1">
      <c r="A38" s="124"/>
      <c r="B38" s="125"/>
      <c r="C38" s="125"/>
      <c r="D38" s="123"/>
      <c r="E38" s="123"/>
      <c r="F38" s="122"/>
      <c r="G38" s="122"/>
      <c r="H38" s="123"/>
      <c r="I38" s="60" t="s">
        <v>124</v>
      </c>
      <c r="J38" s="61">
        <v>375</v>
      </c>
      <c r="K38" s="63">
        <v>337</v>
      </c>
    </row>
    <row r="39" spans="1:11" ht="15" customHeight="1">
      <c r="A39" s="124"/>
      <c r="B39" s="125"/>
      <c r="C39" s="125"/>
      <c r="D39" s="123"/>
      <c r="E39" s="123"/>
      <c r="F39" s="122"/>
      <c r="G39" s="122"/>
      <c r="H39" s="123"/>
      <c r="I39" s="60" t="s">
        <v>125</v>
      </c>
      <c r="J39" s="61">
        <v>375</v>
      </c>
      <c r="K39" s="63">
        <v>313</v>
      </c>
    </row>
    <row r="40" spans="1:11" ht="15" customHeight="1">
      <c r="A40" s="124">
        <v>10</v>
      </c>
      <c r="B40" s="125" t="s">
        <v>14</v>
      </c>
      <c r="C40" s="125" t="s">
        <v>184</v>
      </c>
      <c r="D40" s="123" t="s">
        <v>83</v>
      </c>
      <c r="E40" s="123" t="s">
        <v>84</v>
      </c>
      <c r="F40" s="122">
        <v>818</v>
      </c>
      <c r="G40" s="122">
        <v>241</v>
      </c>
      <c r="H40" s="123">
        <v>4</v>
      </c>
      <c r="I40" s="60" t="s">
        <v>130</v>
      </c>
      <c r="J40" s="61">
        <v>218</v>
      </c>
      <c r="K40" s="61">
        <v>69</v>
      </c>
    </row>
    <row r="41" spans="1:11" ht="15" customHeight="1">
      <c r="A41" s="124"/>
      <c r="B41" s="125"/>
      <c r="C41" s="125"/>
      <c r="D41" s="123"/>
      <c r="E41" s="123"/>
      <c r="F41" s="122"/>
      <c r="G41" s="122"/>
      <c r="H41" s="123"/>
      <c r="I41" s="60" t="s">
        <v>127</v>
      </c>
      <c r="J41" s="61">
        <v>200</v>
      </c>
      <c r="K41" s="61">
        <v>65</v>
      </c>
    </row>
    <row r="42" spans="1:11" ht="15" customHeight="1">
      <c r="A42" s="124"/>
      <c r="B42" s="125"/>
      <c r="C42" s="125"/>
      <c r="D42" s="123"/>
      <c r="E42" s="123"/>
      <c r="F42" s="122"/>
      <c r="G42" s="122"/>
      <c r="H42" s="123"/>
      <c r="I42" s="60" t="s">
        <v>128</v>
      </c>
      <c r="J42" s="61">
        <v>200</v>
      </c>
      <c r="K42" s="61">
        <v>29</v>
      </c>
    </row>
    <row r="43" spans="1:11" ht="15" customHeight="1">
      <c r="A43" s="124"/>
      <c r="B43" s="125"/>
      <c r="C43" s="125"/>
      <c r="D43" s="123"/>
      <c r="E43" s="123"/>
      <c r="F43" s="122"/>
      <c r="G43" s="122"/>
      <c r="H43" s="123"/>
      <c r="I43" s="60" t="s">
        <v>129</v>
      </c>
      <c r="J43" s="61">
        <v>200</v>
      </c>
      <c r="K43" s="61">
        <v>78</v>
      </c>
    </row>
    <row r="44" spans="1:11" ht="15" customHeight="1">
      <c r="A44" s="124">
        <v>11</v>
      </c>
      <c r="B44" s="125" t="s">
        <v>15</v>
      </c>
      <c r="C44" s="125" t="s">
        <v>185</v>
      </c>
      <c r="D44" s="123" t="s">
        <v>79</v>
      </c>
      <c r="E44" s="123" t="s">
        <v>73</v>
      </c>
      <c r="F44" s="122">
        <v>1000</v>
      </c>
      <c r="G44" s="122">
        <v>200</v>
      </c>
      <c r="H44" s="123">
        <v>4</v>
      </c>
      <c r="I44" s="60" t="s">
        <v>134</v>
      </c>
      <c r="J44" s="61">
        <v>260</v>
      </c>
      <c r="K44" s="61">
        <v>52</v>
      </c>
    </row>
    <row r="45" spans="1:11" ht="15" customHeight="1">
      <c r="A45" s="124"/>
      <c r="B45" s="125"/>
      <c r="C45" s="125"/>
      <c r="D45" s="123"/>
      <c r="E45" s="123"/>
      <c r="F45" s="122"/>
      <c r="G45" s="122"/>
      <c r="H45" s="123"/>
      <c r="I45" s="60" t="s">
        <v>131</v>
      </c>
      <c r="J45" s="61">
        <v>200</v>
      </c>
      <c r="K45" s="61">
        <v>40</v>
      </c>
    </row>
    <row r="46" spans="1:11" ht="15" customHeight="1">
      <c r="A46" s="124"/>
      <c r="B46" s="125"/>
      <c r="C46" s="125"/>
      <c r="D46" s="123"/>
      <c r="E46" s="123"/>
      <c r="F46" s="122"/>
      <c r="G46" s="122"/>
      <c r="H46" s="123"/>
      <c r="I46" s="60" t="s">
        <v>132</v>
      </c>
      <c r="J46" s="61">
        <v>170</v>
      </c>
      <c r="K46" s="61">
        <v>34</v>
      </c>
    </row>
    <row r="47" spans="1:11" ht="15" customHeight="1">
      <c r="A47" s="124"/>
      <c r="B47" s="125"/>
      <c r="C47" s="125"/>
      <c r="D47" s="123"/>
      <c r="E47" s="123"/>
      <c r="F47" s="122"/>
      <c r="G47" s="122"/>
      <c r="H47" s="123"/>
      <c r="I47" s="60" t="s">
        <v>133</v>
      </c>
      <c r="J47" s="61">
        <v>370</v>
      </c>
      <c r="K47" s="61">
        <v>74</v>
      </c>
    </row>
    <row r="48" spans="1:11" ht="15" customHeight="1">
      <c r="A48" s="124">
        <v>12</v>
      </c>
      <c r="B48" s="125" t="s">
        <v>16</v>
      </c>
      <c r="C48" s="125" t="s">
        <v>233</v>
      </c>
      <c r="D48" s="123" t="s">
        <v>163</v>
      </c>
      <c r="E48" s="123" t="s">
        <v>164</v>
      </c>
      <c r="F48" s="122">
        <v>2200</v>
      </c>
      <c r="G48" s="122">
        <v>501</v>
      </c>
      <c r="H48" s="123">
        <v>8</v>
      </c>
      <c r="I48" s="60" t="s">
        <v>142</v>
      </c>
      <c r="J48" s="61">
        <v>300</v>
      </c>
      <c r="K48" s="63">
        <v>0</v>
      </c>
    </row>
    <row r="49" spans="1:11" ht="15" customHeight="1">
      <c r="A49" s="124"/>
      <c r="B49" s="125"/>
      <c r="C49" s="125"/>
      <c r="D49" s="123"/>
      <c r="E49" s="123"/>
      <c r="F49" s="122"/>
      <c r="G49" s="122"/>
      <c r="H49" s="123"/>
      <c r="I49" s="60" t="s">
        <v>135</v>
      </c>
      <c r="J49" s="61">
        <v>200</v>
      </c>
      <c r="K49" s="63">
        <v>0</v>
      </c>
    </row>
    <row r="50" spans="1:11" ht="15" customHeight="1">
      <c r="A50" s="124"/>
      <c r="B50" s="125"/>
      <c r="C50" s="125"/>
      <c r="D50" s="123"/>
      <c r="E50" s="123"/>
      <c r="F50" s="122"/>
      <c r="G50" s="122"/>
      <c r="H50" s="123"/>
      <c r="I50" s="60" t="s">
        <v>136</v>
      </c>
      <c r="J50" s="61">
        <v>300</v>
      </c>
      <c r="K50" s="63">
        <v>0</v>
      </c>
    </row>
    <row r="51" spans="1:11" ht="15" customHeight="1">
      <c r="A51" s="124"/>
      <c r="B51" s="125"/>
      <c r="C51" s="125"/>
      <c r="D51" s="123"/>
      <c r="E51" s="123"/>
      <c r="F51" s="122"/>
      <c r="G51" s="122"/>
      <c r="H51" s="123"/>
      <c r="I51" s="60" t="s">
        <v>137</v>
      </c>
      <c r="J51" s="61">
        <v>200</v>
      </c>
      <c r="K51" s="63">
        <v>0</v>
      </c>
    </row>
    <row r="52" spans="1:11" ht="15" customHeight="1">
      <c r="A52" s="124"/>
      <c r="B52" s="125"/>
      <c r="C52" s="125"/>
      <c r="D52" s="123"/>
      <c r="E52" s="123"/>
      <c r="F52" s="122"/>
      <c r="G52" s="122"/>
      <c r="H52" s="123"/>
      <c r="I52" s="60" t="s">
        <v>138</v>
      </c>
      <c r="J52" s="61">
        <v>300</v>
      </c>
      <c r="K52" s="63">
        <v>0</v>
      </c>
    </row>
    <row r="53" spans="1:11" ht="15" customHeight="1">
      <c r="A53" s="124"/>
      <c r="B53" s="125"/>
      <c r="C53" s="125"/>
      <c r="D53" s="123"/>
      <c r="E53" s="123"/>
      <c r="F53" s="122"/>
      <c r="G53" s="122"/>
      <c r="H53" s="123"/>
      <c r="I53" s="60" t="s">
        <v>139</v>
      </c>
      <c r="J53" s="61">
        <v>200</v>
      </c>
      <c r="K53" s="63">
        <v>0</v>
      </c>
    </row>
    <row r="54" spans="1:11" ht="15" customHeight="1">
      <c r="A54" s="124"/>
      <c r="B54" s="125"/>
      <c r="C54" s="125"/>
      <c r="D54" s="123"/>
      <c r="E54" s="123"/>
      <c r="F54" s="122"/>
      <c r="G54" s="122"/>
      <c r="H54" s="123"/>
      <c r="I54" s="60" t="s">
        <v>140</v>
      </c>
      <c r="J54" s="61">
        <v>300</v>
      </c>
      <c r="K54" s="63">
        <v>0</v>
      </c>
    </row>
    <row r="55" spans="1:11" ht="15" customHeight="1">
      <c r="A55" s="124"/>
      <c r="B55" s="125"/>
      <c r="C55" s="125"/>
      <c r="D55" s="123"/>
      <c r="E55" s="123"/>
      <c r="F55" s="122"/>
      <c r="G55" s="122"/>
      <c r="H55" s="123"/>
      <c r="I55" s="60" t="s">
        <v>141</v>
      </c>
      <c r="J55" s="61">
        <v>400</v>
      </c>
      <c r="K55" s="63">
        <v>501</v>
      </c>
    </row>
    <row r="56" spans="1:11" ht="15" customHeight="1">
      <c r="A56" s="124">
        <v>13</v>
      </c>
      <c r="B56" s="125" t="s">
        <v>40</v>
      </c>
      <c r="C56" s="125" t="s">
        <v>186</v>
      </c>
      <c r="D56" s="123" t="s">
        <v>72</v>
      </c>
      <c r="E56" s="123" t="s">
        <v>73</v>
      </c>
      <c r="F56" s="122">
        <v>800</v>
      </c>
      <c r="G56" s="122">
        <v>583</v>
      </c>
      <c r="H56" s="123">
        <v>3</v>
      </c>
      <c r="I56" s="60" t="s">
        <v>145</v>
      </c>
      <c r="J56" s="61">
        <v>300</v>
      </c>
      <c r="K56" s="61">
        <v>167</v>
      </c>
    </row>
    <row r="57" spans="1:11" ht="15" customHeight="1">
      <c r="A57" s="124"/>
      <c r="B57" s="125"/>
      <c r="C57" s="125"/>
      <c r="D57" s="123"/>
      <c r="E57" s="123"/>
      <c r="F57" s="122"/>
      <c r="G57" s="122"/>
      <c r="H57" s="123"/>
      <c r="I57" s="60" t="s">
        <v>143</v>
      </c>
      <c r="J57" s="61">
        <v>250</v>
      </c>
      <c r="K57" s="61">
        <v>189</v>
      </c>
    </row>
    <row r="58" spans="1:11" ht="15" customHeight="1">
      <c r="A58" s="124"/>
      <c r="B58" s="125"/>
      <c r="C58" s="125"/>
      <c r="D58" s="123"/>
      <c r="E58" s="123"/>
      <c r="F58" s="122"/>
      <c r="G58" s="122"/>
      <c r="H58" s="123"/>
      <c r="I58" s="60" t="s">
        <v>144</v>
      </c>
      <c r="J58" s="61">
        <v>250</v>
      </c>
      <c r="K58" s="61">
        <v>227</v>
      </c>
    </row>
    <row r="59" spans="1:11" ht="15" customHeight="1">
      <c r="A59" s="124">
        <v>14</v>
      </c>
      <c r="B59" s="125" t="s">
        <v>17</v>
      </c>
      <c r="C59" s="125" t="s">
        <v>187</v>
      </c>
      <c r="D59" s="123" t="s">
        <v>85</v>
      </c>
      <c r="E59" s="123" t="s">
        <v>71</v>
      </c>
      <c r="F59" s="122">
        <v>1000</v>
      </c>
      <c r="G59" s="122">
        <v>124</v>
      </c>
      <c r="H59" s="123">
        <v>4</v>
      </c>
      <c r="I59" s="60" t="s">
        <v>149</v>
      </c>
      <c r="J59" s="61">
        <v>200</v>
      </c>
      <c r="K59" s="61">
        <v>28</v>
      </c>
    </row>
    <row r="60" spans="1:11" ht="15" customHeight="1">
      <c r="A60" s="124"/>
      <c r="B60" s="125"/>
      <c r="C60" s="125"/>
      <c r="D60" s="123"/>
      <c r="E60" s="123"/>
      <c r="F60" s="122"/>
      <c r="G60" s="122"/>
      <c r="H60" s="123"/>
      <c r="I60" s="60" t="s">
        <v>146</v>
      </c>
      <c r="J60" s="61">
        <v>300</v>
      </c>
      <c r="K60" s="61">
        <v>31</v>
      </c>
    </row>
    <row r="61" spans="1:11" ht="15" customHeight="1">
      <c r="A61" s="124"/>
      <c r="B61" s="125"/>
      <c r="C61" s="125"/>
      <c r="D61" s="123"/>
      <c r="E61" s="123"/>
      <c r="F61" s="122"/>
      <c r="G61" s="122"/>
      <c r="H61" s="123"/>
      <c r="I61" s="60" t="s">
        <v>147</v>
      </c>
      <c r="J61" s="61">
        <v>200</v>
      </c>
      <c r="K61" s="61">
        <v>28</v>
      </c>
    </row>
    <row r="62" spans="1:11" ht="15" customHeight="1">
      <c r="A62" s="124"/>
      <c r="B62" s="125"/>
      <c r="C62" s="125"/>
      <c r="D62" s="123"/>
      <c r="E62" s="123"/>
      <c r="F62" s="122"/>
      <c r="G62" s="122"/>
      <c r="H62" s="123"/>
      <c r="I62" s="60" t="s">
        <v>148</v>
      </c>
      <c r="J62" s="61">
        <v>300</v>
      </c>
      <c r="K62" s="61">
        <v>37</v>
      </c>
    </row>
    <row r="63" spans="1:11" ht="15" customHeight="1">
      <c r="A63" s="124">
        <v>15</v>
      </c>
      <c r="B63" s="125" t="s">
        <v>190</v>
      </c>
      <c r="C63" s="125" t="s">
        <v>188</v>
      </c>
      <c r="D63" s="123" t="s">
        <v>86</v>
      </c>
      <c r="E63" s="123" t="s">
        <v>87</v>
      </c>
      <c r="F63" s="122">
        <v>1500</v>
      </c>
      <c r="G63" s="122">
        <f>SUM(K63:K67)</f>
        <v>1485</v>
      </c>
      <c r="H63" s="123">
        <v>5</v>
      </c>
      <c r="I63" s="60" t="s">
        <v>165</v>
      </c>
      <c r="J63" s="61">
        <v>220</v>
      </c>
      <c r="K63" s="63">
        <v>356</v>
      </c>
    </row>
    <row r="64" spans="1:11" ht="15" customHeight="1">
      <c r="A64" s="124"/>
      <c r="B64" s="125"/>
      <c r="C64" s="125"/>
      <c r="D64" s="123"/>
      <c r="E64" s="123"/>
      <c r="F64" s="122"/>
      <c r="G64" s="122"/>
      <c r="H64" s="123"/>
      <c r="I64" s="60" t="s">
        <v>150</v>
      </c>
      <c r="J64" s="61">
        <v>350</v>
      </c>
      <c r="K64" s="63">
        <v>312</v>
      </c>
    </row>
    <row r="65" spans="1:11" ht="15" customHeight="1">
      <c r="A65" s="124"/>
      <c r="B65" s="125"/>
      <c r="C65" s="125"/>
      <c r="D65" s="123"/>
      <c r="E65" s="123"/>
      <c r="F65" s="122"/>
      <c r="G65" s="122"/>
      <c r="H65" s="123"/>
      <c r="I65" s="60" t="s">
        <v>151</v>
      </c>
      <c r="J65" s="61">
        <v>430</v>
      </c>
      <c r="K65" s="63">
        <v>204</v>
      </c>
    </row>
    <row r="66" spans="1:11" ht="15" customHeight="1">
      <c r="A66" s="124"/>
      <c r="B66" s="125"/>
      <c r="C66" s="125"/>
      <c r="D66" s="123"/>
      <c r="E66" s="123"/>
      <c r="F66" s="122"/>
      <c r="G66" s="122"/>
      <c r="H66" s="123"/>
      <c r="I66" s="60" t="s">
        <v>152</v>
      </c>
      <c r="J66" s="61">
        <v>300</v>
      </c>
      <c r="K66" s="63">
        <v>391</v>
      </c>
    </row>
    <row r="67" spans="1:11" ht="15" customHeight="1">
      <c r="A67" s="124"/>
      <c r="B67" s="125"/>
      <c r="C67" s="125"/>
      <c r="D67" s="123"/>
      <c r="E67" s="123"/>
      <c r="F67" s="122"/>
      <c r="G67" s="122"/>
      <c r="H67" s="123"/>
      <c r="I67" s="60" t="s">
        <v>153</v>
      </c>
      <c r="J67" s="61">
        <v>200</v>
      </c>
      <c r="K67" s="63">
        <v>222</v>
      </c>
    </row>
    <row r="68" spans="1:11" ht="15" customHeight="1">
      <c r="A68" s="124">
        <v>16</v>
      </c>
      <c r="B68" s="125" t="s">
        <v>191</v>
      </c>
      <c r="C68" s="125" t="s">
        <v>188</v>
      </c>
      <c r="D68" s="126">
        <v>42367</v>
      </c>
      <c r="E68" s="123" t="s">
        <v>194</v>
      </c>
      <c r="F68" s="122">
        <v>1500</v>
      </c>
      <c r="G68" s="122">
        <f>SUM(K68:K72)</f>
        <v>219</v>
      </c>
      <c r="H68" s="123">
        <v>5</v>
      </c>
      <c r="I68" s="60" t="s">
        <v>158</v>
      </c>
      <c r="J68" s="61">
        <v>250</v>
      </c>
      <c r="K68" s="61">
        <v>38</v>
      </c>
    </row>
    <row r="69" spans="1:11" ht="15" customHeight="1">
      <c r="A69" s="124"/>
      <c r="B69" s="125"/>
      <c r="C69" s="125"/>
      <c r="D69" s="123"/>
      <c r="E69" s="123"/>
      <c r="F69" s="122"/>
      <c r="G69" s="122"/>
      <c r="H69" s="123"/>
      <c r="I69" s="60" t="s">
        <v>154</v>
      </c>
      <c r="J69" s="61">
        <v>300</v>
      </c>
      <c r="K69" s="61">
        <v>41</v>
      </c>
    </row>
    <row r="70" spans="1:11" ht="15" customHeight="1">
      <c r="A70" s="124"/>
      <c r="B70" s="125"/>
      <c r="C70" s="125"/>
      <c r="D70" s="123"/>
      <c r="E70" s="123"/>
      <c r="F70" s="122"/>
      <c r="G70" s="122"/>
      <c r="H70" s="123"/>
      <c r="I70" s="60" t="s">
        <v>157</v>
      </c>
      <c r="J70" s="61">
        <v>350</v>
      </c>
      <c r="K70" s="61">
        <v>52</v>
      </c>
    </row>
    <row r="71" spans="1:11" ht="15" customHeight="1">
      <c r="A71" s="124"/>
      <c r="B71" s="125"/>
      <c r="C71" s="125"/>
      <c r="D71" s="123"/>
      <c r="E71" s="123"/>
      <c r="F71" s="122"/>
      <c r="G71" s="122"/>
      <c r="H71" s="123"/>
      <c r="I71" s="60" t="s">
        <v>156</v>
      </c>
      <c r="J71" s="61">
        <v>350</v>
      </c>
      <c r="K71" s="61">
        <v>50</v>
      </c>
    </row>
    <row r="72" spans="1:11" ht="15" customHeight="1">
      <c r="A72" s="124"/>
      <c r="B72" s="125"/>
      <c r="C72" s="125"/>
      <c r="D72" s="123"/>
      <c r="E72" s="123"/>
      <c r="F72" s="122"/>
      <c r="G72" s="122"/>
      <c r="H72" s="123"/>
      <c r="I72" s="60" t="s">
        <v>155</v>
      </c>
      <c r="J72" s="61">
        <v>250</v>
      </c>
      <c r="K72" s="61">
        <v>38</v>
      </c>
    </row>
    <row r="73" spans="1:11" ht="21.75" customHeight="1" thickBot="1">
      <c r="A73" s="121" t="s">
        <v>172</v>
      </c>
      <c r="B73" s="121"/>
      <c r="C73" s="121"/>
      <c r="D73" s="121"/>
      <c r="E73" s="121"/>
      <c r="F73" s="107">
        <f>SUM(F5:F72)</f>
        <v>18928</v>
      </c>
      <c r="G73" s="107">
        <f>SUM(G5:G72)</f>
        <v>6107</v>
      </c>
      <c r="H73" s="107">
        <f>SUM(H5:H72)</f>
        <v>68</v>
      </c>
      <c r="I73" s="108">
        <v>68</v>
      </c>
      <c r="J73" s="107">
        <f>SUM(J5:J72)</f>
        <v>18928</v>
      </c>
      <c r="K73" s="107">
        <f>SUM(K5:K72)</f>
        <v>6107</v>
      </c>
    </row>
    <row r="74" spans="1:9" ht="13.5" thickTop="1">
      <c r="A74" s="39" t="s">
        <v>196</v>
      </c>
      <c r="G74" s="40"/>
      <c r="I74" s="41"/>
    </row>
    <row r="75" spans="1:9" ht="12.75">
      <c r="A75" s="39" t="s">
        <v>197</v>
      </c>
      <c r="F75" s="42"/>
      <c r="I75" s="41"/>
    </row>
    <row r="76" spans="1:9" ht="12.75">
      <c r="A76" s="39" t="s">
        <v>242</v>
      </c>
      <c r="I76" s="43"/>
    </row>
    <row r="77" ht="12.75">
      <c r="A77" s="39" t="s">
        <v>198</v>
      </c>
    </row>
  </sheetData>
  <sheetProtection/>
  <mergeCells count="138">
    <mergeCell ref="I2:K2"/>
    <mergeCell ref="B5:B8"/>
    <mergeCell ref="A5:A8"/>
    <mergeCell ref="A9:A13"/>
    <mergeCell ref="B9:B13"/>
    <mergeCell ref="C5:C8"/>
    <mergeCell ref="D5:D8"/>
    <mergeCell ref="E5:E8"/>
    <mergeCell ref="F5:F8"/>
    <mergeCell ref="G5:G8"/>
    <mergeCell ref="H2:H3"/>
    <mergeCell ref="G2:G3"/>
    <mergeCell ref="F2:F3"/>
    <mergeCell ref="E2:E3"/>
    <mergeCell ref="D2:D3"/>
    <mergeCell ref="C2:C3"/>
    <mergeCell ref="B2:B3"/>
    <mergeCell ref="A2:A3"/>
    <mergeCell ref="C9:C13"/>
    <mergeCell ref="D9:D13"/>
    <mergeCell ref="E9:E13"/>
    <mergeCell ref="F9:F13"/>
    <mergeCell ref="G9:G13"/>
    <mergeCell ref="H9:H13"/>
    <mergeCell ref="H5:H8"/>
    <mergeCell ref="A14:A17"/>
    <mergeCell ref="B14:B17"/>
    <mergeCell ref="C14:C17"/>
    <mergeCell ref="D14:D17"/>
    <mergeCell ref="E14:E17"/>
    <mergeCell ref="F14:F17"/>
    <mergeCell ref="G14:G17"/>
    <mergeCell ref="H14:H17"/>
    <mergeCell ref="A18:A20"/>
    <mergeCell ref="B18:B20"/>
    <mergeCell ref="C18:C20"/>
    <mergeCell ref="D18:D20"/>
    <mergeCell ref="E18:E20"/>
    <mergeCell ref="F18:F20"/>
    <mergeCell ref="G18:G20"/>
    <mergeCell ref="H18:H20"/>
    <mergeCell ref="A21:A24"/>
    <mergeCell ref="B21:B24"/>
    <mergeCell ref="C21:C24"/>
    <mergeCell ref="D21:D24"/>
    <mergeCell ref="E21:E24"/>
    <mergeCell ref="F21:F24"/>
    <mergeCell ref="G21:G24"/>
    <mergeCell ref="H21:H24"/>
    <mergeCell ref="A25:A28"/>
    <mergeCell ref="B25:B28"/>
    <mergeCell ref="C25:C28"/>
    <mergeCell ref="D25:D28"/>
    <mergeCell ref="E25:E28"/>
    <mergeCell ref="F25:F28"/>
    <mergeCell ref="G25:G28"/>
    <mergeCell ref="H25:H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5"/>
    <mergeCell ref="B33:B35"/>
    <mergeCell ref="C33:C35"/>
    <mergeCell ref="D33:D35"/>
    <mergeCell ref="E33:E35"/>
    <mergeCell ref="F33:F35"/>
    <mergeCell ref="G33:G35"/>
    <mergeCell ref="H33:H35"/>
    <mergeCell ref="A36:A39"/>
    <mergeCell ref="B36:B39"/>
    <mergeCell ref="C36:C39"/>
    <mergeCell ref="D36:D39"/>
    <mergeCell ref="E36:E39"/>
    <mergeCell ref="F36:F39"/>
    <mergeCell ref="G36:G39"/>
    <mergeCell ref="H36:H39"/>
    <mergeCell ref="A40:A43"/>
    <mergeCell ref="B40:B43"/>
    <mergeCell ref="C40:C43"/>
    <mergeCell ref="D40:D43"/>
    <mergeCell ref="E40:E43"/>
    <mergeCell ref="F40:F43"/>
    <mergeCell ref="G40:G43"/>
    <mergeCell ref="H40:H43"/>
    <mergeCell ref="A44:A47"/>
    <mergeCell ref="B44:B47"/>
    <mergeCell ref="C44:C47"/>
    <mergeCell ref="D44:D47"/>
    <mergeCell ref="E44:E47"/>
    <mergeCell ref="F44:F47"/>
    <mergeCell ref="G44:G47"/>
    <mergeCell ref="H44:H47"/>
    <mergeCell ref="B48:B55"/>
    <mergeCell ref="A48:A55"/>
    <mergeCell ref="C48:C55"/>
    <mergeCell ref="D48:D55"/>
    <mergeCell ref="E48:E55"/>
    <mergeCell ref="F48:F55"/>
    <mergeCell ref="G48:G55"/>
    <mergeCell ref="H48:H55"/>
    <mergeCell ref="A56:A58"/>
    <mergeCell ref="B56:B58"/>
    <mergeCell ref="C56:C58"/>
    <mergeCell ref="D56:D58"/>
    <mergeCell ref="E56:E58"/>
    <mergeCell ref="F56:F58"/>
    <mergeCell ref="G56:G58"/>
    <mergeCell ref="H56:H58"/>
    <mergeCell ref="B59:B62"/>
    <mergeCell ref="A59:A62"/>
    <mergeCell ref="H59:H62"/>
    <mergeCell ref="G59:G62"/>
    <mergeCell ref="F59:F62"/>
    <mergeCell ref="E59:E62"/>
    <mergeCell ref="D59:D62"/>
    <mergeCell ref="C59:C62"/>
    <mergeCell ref="A63:A67"/>
    <mergeCell ref="B63:B67"/>
    <mergeCell ref="H63:H67"/>
    <mergeCell ref="G63:G67"/>
    <mergeCell ref="F63:F67"/>
    <mergeCell ref="D63:D67"/>
    <mergeCell ref="E63:E67"/>
    <mergeCell ref="C63:C67"/>
    <mergeCell ref="A73:E73"/>
    <mergeCell ref="G68:G72"/>
    <mergeCell ref="H68:H72"/>
    <mergeCell ref="A68:A72"/>
    <mergeCell ref="B68:B72"/>
    <mergeCell ref="C68:C72"/>
    <mergeCell ref="D68:D72"/>
    <mergeCell ref="E68:E72"/>
    <mergeCell ref="F68:F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50" zoomScalePageLayoutView="0" workbookViewId="0" topLeftCell="A7">
      <selection activeCell="I13" sqref="I13"/>
    </sheetView>
  </sheetViews>
  <sheetFormatPr defaultColWidth="8.796875" defaultRowHeight="14.25"/>
  <cols>
    <col min="1" max="1" width="4.8984375" style="7" customWidth="1"/>
    <col min="2" max="2" width="19.19921875" style="22" customWidth="1"/>
    <col min="3" max="3" width="57.19921875" style="7" customWidth="1"/>
    <col min="4" max="4" width="16.5" style="7" customWidth="1"/>
    <col min="5" max="16384" width="9" style="1" customWidth="1"/>
  </cols>
  <sheetData>
    <row r="1" spans="1:4" ht="15">
      <c r="A1" s="7" t="s">
        <v>41</v>
      </c>
      <c r="B1" s="8"/>
      <c r="C1" s="8"/>
      <c r="D1" s="8"/>
    </row>
    <row r="2" spans="1:2" ht="15.75">
      <c r="A2" s="9" t="s">
        <v>42</v>
      </c>
      <c r="B2" s="10"/>
    </row>
    <row r="3" spans="1:2" ht="15.75">
      <c r="A3" s="11"/>
      <c r="B3" s="12"/>
    </row>
    <row r="5" spans="1:4" ht="28.5" customHeight="1">
      <c r="A5" s="129" t="s">
        <v>6</v>
      </c>
      <c r="B5" s="129" t="s">
        <v>38</v>
      </c>
      <c r="C5" s="130" t="s">
        <v>20</v>
      </c>
      <c r="D5" s="130" t="s">
        <v>7</v>
      </c>
    </row>
    <row r="6" spans="1:4" ht="29.25" customHeight="1">
      <c r="A6" s="129"/>
      <c r="B6" s="129"/>
      <c r="C6" s="130"/>
      <c r="D6" s="130"/>
    </row>
    <row r="7" spans="1:4" s="2" customFormat="1" ht="15.75">
      <c r="A7" s="13">
        <v>1</v>
      </c>
      <c r="B7" s="23">
        <v>1</v>
      </c>
      <c r="C7" s="23">
        <v>2</v>
      </c>
      <c r="D7" s="23">
        <v>3</v>
      </c>
    </row>
    <row r="8" spans="1:4" s="3" customFormat="1" ht="34.5" customHeight="1">
      <c r="A8" s="13">
        <v>1</v>
      </c>
      <c r="B8" s="13" t="s">
        <v>29</v>
      </c>
      <c r="C8" s="14" t="s">
        <v>44</v>
      </c>
      <c r="D8" s="6">
        <v>1510</v>
      </c>
    </row>
    <row r="9" spans="1:4" s="3" customFormat="1" ht="32.25" customHeight="1">
      <c r="A9" s="13">
        <v>2</v>
      </c>
      <c r="B9" s="13" t="s">
        <v>30</v>
      </c>
      <c r="C9" s="14" t="s">
        <v>43</v>
      </c>
      <c r="D9" s="13">
        <v>1200</v>
      </c>
    </row>
    <row r="10" spans="1:4" s="3" customFormat="1" ht="45" customHeight="1">
      <c r="A10" s="13">
        <v>3</v>
      </c>
      <c r="B10" s="13" t="s">
        <v>21</v>
      </c>
      <c r="C10" s="14" t="s">
        <v>46</v>
      </c>
      <c r="D10" s="6">
        <v>1000</v>
      </c>
    </row>
    <row r="11" spans="1:4" s="4" customFormat="1" ht="29.25" customHeight="1">
      <c r="A11" s="13">
        <v>4</v>
      </c>
      <c r="B11" s="6" t="s">
        <v>22</v>
      </c>
      <c r="C11" s="14" t="s">
        <v>47</v>
      </c>
      <c r="D11" s="6">
        <v>600</v>
      </c>
    </row>
    <row r="12" spans="1:4" s="3" customFormat="1" ht="35.25" customHeight="1">
      <c r="A12" s="13">
        <v>5</v>
      </c>
      <c r="B12" s="6" t="s">
        <v>39</v>
      </c>
      <c r="C12" s="14" t="s">
        <v>45</v>
      </c>
      <c r="D12" s="6">
        <v>1500</v>
      </c>
    </row>
    <row r="13" spans="1:4" s="5" customFormat="1" ht="28.5" customHeight="1">
      <c r="A13" s="13">
        <v>6</v>
      </c>
      <c r="B13" s="6" t="s">
        <v>31</v>
      </c>
      <c r="C13" s="14" t="s">
        <v>48</v>
      </c>
      <c r="D13" s="15">
        <v>1000</v>
      </c>
    </row>
    <row r="14" spans="1:4" s="3" customFormat="1" ht="25.5" customHeight="1">
      <c r="A14" s="13">
        <v>7</v>
      </c>
      <c r="B14" s="13" t="s">
        <v>32</v>
      </c>
      <c r="C14" s="14" t="s">
        <v>49</v>
      </c>
      <c r="D14" s="13">
        <v>1200</v>
      </c>
    </row>
    <row r="15" spans="1:4" s="3" customFormat="1" ht="15.75">
      <c r="A15" s="13">
        <v>8</v>
      </c>
      <c r="B15" s="13" t="s">
        <v>33</v>
      </c>
      <c r="C15" s="14" t="s">
        <v>50</v>
      </c>
      <c r="D15" s="6">
        <v>600</v>
      </c>
    </row>
    <row r="16" spans="1:4" s="3" customFormat="1" ht="24" customHeight="1">
      <c r="A16" s="13">
        <v>9</v>
      </c>
      <c r="B16" s="13" t="s">
        <v>34</v>
      </c>
      <c r="C16" s="14" t="s">
        <v>51</v>
      </c>
      <c r="D16" s="6">
        <v>1500</v>
      </c>
    </row>
    <row r="17" spans="1:4" s="3" customFormat="1" ht="27.75" customHeight="1">
      <c r="A17" s="13">
        <v>10</v>
      </c>
      <c r="B17" s="13" t="s">
        <v>23</v>
      </c>
      <c r="C17" s="14" t="s">
        <v>52</v>
      </c>
      <c r="D17" s="6">
        <v>818</v>
      </c>
    </row>
    <row r="18" spans="1:4" s="3" customFormat="1" ht="25.5" customHeight="1">
      <c r="A18" s="13">
        <v>11</v>
      </c>
      <c r="B18" s="13" t="s">
        <v>25</v>
      </c>
      <c r="C18" s="14" t="s">
        <v>24</v>
      </c>
      <c r="D18" s="13">
        <v>1000</v>
      </c>
    </row>
    <row r="19" spans="1:4" s="3" customFormat="1" ht="30" customHeight="1">
      <c r="A19" s="13">
        <v>12</v>
      </c>
      <c r="B19" s="13" t="s">
        <v>26</v>
      </c>
      <c r="C19" s="14" t="s">
        <v>53</v>
      </c>
      <c r="D19" s="13">
        <v>1000</v>
      </c>
    </row>
    <row r="20" spans="1:5" s="3" customFormat="1" ht="28.5" customHeight="1">
      <c r="A20" s="13">
        <v>13</v>
      </c>
      <c r="B20" s="13" t="s">
        <v>28</v>
      </c>
      <c r="C20" s="14" t="s">
        <v>27</v>
      </c>
      <c r="D20" s="13">
        <v>800</v>
      </c>
      <c r="E20" s="4"/>
    </row>
    <row r="21" spans="1:4" s="3" customFormat="1" ht="33.75" customHeight="1">
      <c r="A21" s="13">
        <v>14</v>
      </c>
      <c r="B21" s="13" t="s">
        <v>35</v>
      </c>
      <c r="C21" s="14" t="s">
        <v>54</v>
      </c>
      <c r="D21" s="13">
        <v>1000</v>
      </c>
    </row>
    <row r="22" spans="1:4" s="3" customFormat="1" ht="33.75" customHeight="1">
      <c r="A22" s="13">
        <v>15</v>
      </c>
      <c r="B22" s="13" t="s">
        <v>36</v>
      </c>
      <c r="C22" s="16" t="s">
        <v>55</v>
      </c>
      <c r="D22" s="17">
        <v>1500</v>
      </c>
    </row>
    <row r="23" spans="1:4" s="3" customFormat="1" ht="30" customHeight="1">
      <c r="A23" s="13">
        <v>16</v>
      </c>
      <c r="B23" s="13" t="s">
        <v>37</v>
      </c>
      <c r="C23" s="14" t="s">
        <v>56</v>
      </c>
      <c r="D23" s="13">
        <v>800</v>
      </c>
    </row>
    <row r="24" spans="1:4" ht="15.75">
      <c r="A24" s="18"/>
      <c r="B24" s="19"/>
      <c r="C24" s="24" t="s">
        <v>57</v>
      </c>
      <c r="D24" s="18">
        <v>17028</v>
      </c>
    </row>
    <row r="25" spans="1:4" ht="15">
      <c r="A25" s="20"/>
      <c r="B25" s="21"/>
      <c r="C25" s="20"/>
      <c r="D25" s="20"/>
    </row>
    <row r="26" spans="1:4" ht="15">
      <c r="A26" s="20"/>
      <c r="B26" s="21"/>
      <c r="C26" s="20"/>
      <c r="D26" s="20"/>
    </row>
    <row r="27" spans="1:4" ht="15">
      <c r="A27" s="20"/>
      <c r="B27" s="21"/>
      <c r="C27" s="20"/>
      <c r="D27" s="20"/>
    </row>
  </sheetData>
  <sheetProtection/>
  <mergeCells count="4">
    <mergeCell ref="A5:A6"/>
    <mergeCell ref="B5:B6"/>
    <mergeCell ref="C5:C6"/>
    <mergeCell ref="D5:D6"/>
  </mergeCells>
  <printOptions/>
  <pageMargins left="0.31496062992125984" right="0.31496062992125984" top="0.15748031496062992" bottom="0.15748031496062992" header="0.31496062992125984" footer="0.11811023622047245"/>
  <pageSetup fitToHeight="0" fitToWidth="0" orientation="portrait" pageOrder="overThenDown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80" zoomScaleNormal="80" zoomScalePageLayoutView="0" workbookViewId="0" topLeftCell="A1">
      <pane xSplit="2" ySplit="4" topLeftCell="C5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M15" sqref="M15"/>
    </sheetView>
  </sheetViews>
  <sheetFormatPr defaultColWidth="8.796875" defaultRowHeight="14.25"/>
  <cols>
    <col min="1" max="1" width="3.8984375" style="27" customWidth="1"/>
    <col min="2" max="2" width="23.5" style="26" customWidth="1"/>
    <col min="3" max="3" width="15.09765625" style="27" customWidth="1"/>
    <col min="4" max="4" width="10.5" style="27" customWidth="1"/>
    <col min="5" max="5" width="15.3984375" style="27" customWidth="1"/>
    <col min="6" max="6" width="17.8984375" style="27" customWidth="1"/>
    <col min="7" max="16384" width="9" style="27" customWidth="1"/>
  </cols>
  <sheetData>
    <row r="1" ht="16.5" thickBot="1">
      <c r="A1" s="25" t="s">
        <v>214</v>
      </c>
    </row>
    <row r="2" spans="1:6" ht="20.25" customHeight="1" thickTop="1">
      <c r="A2" s="132" t="s">
        <v>0</v>
      </c>
      <c r="B2" s="132" t="s">
        <v>8</v>
      </c>
      <c r="C2" s="132" t="s">
        <v>234</v>
      </c>
      <c r="D2" s="132" t="s">
        <v>62</v>
      </c>
      <c r="E2" s="132"/>
      <c r="F2" s="132"/>
    </row>
    <row r="3" spans="1:6" ht="60" customHeight="1">
      <c r="A3" s="133"/>
      <c r="B3" s="133"/>
      <c r="C3" s="133"/>
      <c r="D3" s="109" t="s">
        <v>57</v>
      </c>
      <c r="E3" s="109" t="s">
        <v>243</v>
      </c>
      <c r="F3" s="109" t="s">
        <v>244</v>
      </c>
    </row>
    <row r="4" spans="1:6" s="28" customFormat="1" ht="15.75" customHeight="1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</row>
    <row r="5" spans="1:6" s="29" customFormat="1" ht="19.5" customHeight="1">
      <c r="A5" s="65">
        <v>1</v>
      </c>
      <c r="B5" s="66" t="s">
        <v>9</v>
      </c>
      <c r="C5" s="67">
        <v>4</v>
      </c>
      <c r="D5" s="67">
        <v>44</v>
      </c>
      <c r="E5" s="67">
        <v>0</v>
      </c>
      <c r="F5" s="68">
        <v>0</v>
      </c>
    </row>
    <row r="6" spans="1:6" ht="19.5" customHeight="1">
      <c r="A6" s="65">
        <v>2</v>
      </c>
      <c r="B6" s="66" t="s">
        <v>189</v>
      </c>
      <c r="C6" s="67">
        <v>0</v>
      </c>
      <c r="D6" s="67">
        <v>0</v>
      </c>
      <c r="E6" s="67">
        <v>0</v>
      </c>
      <c r="F6" s="68">
        <v>0</v>
      </c>
    </row>
    <row r="7" spans="1:6" ht="19.5" customHeight="1">
      <c r="A7" s="65">
        <v>3</v>
      </c>
      <c r="B7" s="66" t="s">
        <v>1</v>
      </c>
      <c r="C7" s="67">
        <v>4</v>
      </c>
      <c r="D7" s="67">
        <v>4</v>
      </c>
      <c r="E7" s="67">
        <v>3</v>
      </c>
      <c r="F7" s="68">
        <v>75</v>
      </c>
    </row>
    <row r="8" spans="1:6" ht="19.5" customHeight="1">
      <c r="A8" s="65">
        <v>4</v>
      </c>
      <c r="B8" s="66" t="s">
        <v>192</v>
      </c>
      <c r="C8" s="67">
        <v>3</v>
      </c>
      <c r="D8" s="67">
        <v>12</v>
      </c>
      <c r="E8" s="67">
        <v>9</v>
      </c>
      <c r="F8" s="68">
        <f>(E8/D8)*100</f>
        <v>75</v>
      </c>
    </row>
    <row r="9" spans="1:6" ht="19.5" customHeight="1">
      <c r="A9" s="65">
        <v>5</v>
      </c>
      <c r="B9" s="66" t="s">
        <v>3</v>
      </c>
      <c r="C9" s="67">
        <v>0</v>
      </c>
      <c r="D9" s="67">
        <v>0</v>
      </c>
      <c r="E9" s="69">
        <v>0</v>
      </c>
      <c r="F9" s="68">
        <v>0</v>
      </c>
    </row>
    <row r="10" spans="1:6" s="30" customFormat="1" ht="19.5" customHeight="1">
      <c r="A10" s="65">
        <v>6</v>
      </c>
      <c r="B10" s="66" t="s">
        <v>11</v>
      </c>
      <c r="C10" s="67">
        <v>3</v>
      </c>
      <c r="D10" s="67">
        <v>4</v>
      </c>
      <c r="E10" s="67">
        <v>4</v>
      </c>
      <c r="F10" s="68">
        <f>E10/D10*100</f>
        <v>100</v>
      </c>
    </row>
    <row r="11" spans="1:6" ht="19.5" customHeight="1">
      <c r="A11" s="65">
        <v>7</v>
      </c>
      <c r="B11" s="66" t="s">
        <v>12</v>
      </c>
      <c r="C11" s="67">
        <v>5</v>
      </c>
      <c r="D11" s="67">
        <v>26</v>
      </c>
      <c r="E11" s="67">
        <v>7</v>
      </c>
      <c r="F11" s="68">
        <v>27</v>
      </c>
    </row>
    <row r="12" spans="1:6" ht="19.5" customHeight="1">
      <c r="A12" s="65">
        <v>8</v>
      </c>
      <c r="B12" s="66" t="s">
        <v>4</v>
      </c>
      <c r="C12" s="67">
        <v>3</v>
      </c>
      <c r="D12" s="67">
        <v>4</v>
      </c>
      <c r="E12" s="67">
        <v>4</v>
      </c>
      <c r="F12" s="70">
        <v>100</v>
      </c>
    </row>
    <row r="13" spans="1:6" ht="19.5" customHeight="1">
      <c r="A13" s="65">
        <v>9</v>
      </c>
      <c r="B13" s="66" t="s">
        <v>13</v>
      </c>
      <c r="C13" s="67">
        <v>4</v>
      </c>
      <c r="D13" s="71">
        <v>20</v>
      </c>
      <c r="E13" s="71">
        <v>11</v>
      </c>
      <c r="F13" s="72">
        <f>E13/D13*100</f>
        <v>55.00000000000001</v>
      </c>
    </row>
    <row r="14" spans="1:6" ht="19.5" customHeight="1">
      <c r="A14" s="65">
        <v>10</v>
      </c>
      <c r="B14" s="66" t="s">
        <v>14</v>
      </c>
      <c r="C14" s="67">
        <v>4</v>
      </c>
      <c r="D14" s="67">
        <v>4</v>
      </c>
      <c r="E14" s="67">
        <v>3</v>
      </c>
      <c r="F14" s="68">
        <v>75</v>
      </c>
    </row>
    <row r="15" spans="1:6" ht="19.5" customHeight="1">
      <c r="A15" s="65">
        <v>11</v>
      </c>
      <c r="B15" s="66" t="s">
        <v>15</v>
      </c>
      <c r="C15" s="67">
        <v>4</v>
      </c>
      <c r="D15" s="67">
        <v>14</v>
      </c>
      <c r="E15" s="67">
        <v>14</v>
      </c>
      <c r="F15" s="68">
        <f>(E15/D15)*100</f>
        <v>100</v>
      </c>
    </row>
    <row r="16" spans="1:6" ht="19.5" customHeight="1">
      <c r="A16" s="65">
        <v>12</v>
      </c>
      <c r="B16" s="66" t="s">
        <v>16</v>
      </c>
      <c r="C16" s="67">
        <v>8</v>
      </c>
      <c r="D16" s="67">
        <v>59</v>
      </c>
      <c r="E16" s="67">
        <v>38</v>
      </c>
      <c r="F16" s="68">
        <f>(E16/D16)*100</f>
        <v>64.40677966101694</v>
      </c>
    </row>
    <row r="17" spans="1:6" ht="19.5" customHeight="1">
      <c r="A17" s="65">
        <v>13</v>
      </c>
      <c r="B17" s="66" t="s">
        <v>40</v>
      </c>
      <c r="C17" s="67">
        <v>3</v>
      </c>
      <c r="D17" s="67">
        <v>3</v>
      </c>
      <c r="E17" s="67">
        <v>3</v>
      </c>
      <c r="F17" s="68">
        <v>100</v>
      </c>
    </row>
    <row r="18" spans="1:6" ht="19.5" customHeight="1">
      <c r="A18" s="65">
        <v>14</v>
      </c>
      <c r="B18" s="66" t="s">
        <v>17</v>
      </c>
      <c r="C18" s="67">
        <v>4</v>
      </c>
      <c r="D18" s="67">
        <v>7</v>
      </c>
      <c r="E18" s="67">
        <v>5</v>
      </c>
      <c r="F18" s="68">
        <f>(E18/D18)*100</f>
        <v>71.42857142857143</v>
      </c>
    </row>
    <row r="19" spans="1:6" ht="19.5" customHeight="1">
      <c r="A19" s="65">
        <v>15</v>
      </c>
      <c r="B19" s="66" t="s">
        <v>190</v>
      </c>
      <c r="C19" s="67">
        <v>5</v>
      </c>
      <c r="D19" s="67">
        <v>19</v>
      </c>
      <c r="E19" s="67">
        <v>19</v>
      </c>
      <c r="F19" s="68">
        <f>E19*100/D19</f>
        <v>100</v>
      </c>
    </row>
    <row r="20" spans="1:6" ht="19.5" customHeight="1">
      <c r="A20" s="65">
        <v>16</v>
      </c>
      <c r="B20" s="66" t="s">
        <v>191</v>
      </c>
      <c r="C20" s="67">
        <v>0</v>
      </c>
      <c r="D20" s="67">
        <v>0</v>
      </c>
      <c r="E20" s="67">
        <v>0</v>
      </c>
      <c r="F20" s="73">
        <v>0</v>
      </c>
    </row>
    <row r="21" spans="1:6" ht="19.5" customHeight="1" thickBot="1">
      <c r="A21" s="121" t="s">
        <v>172</v>
      </c>
      <c r="B21" s="121"/>
      <c r="C21" s="110">
        <f>SUM(C5:C20)</f>
        <v>54</v>
      </c>
      <c r="D21" s="110">
        <f>SUM(D5:D20)</f>
        <v>220</v>
      </c>
      <c r="E21" s="110">
        <f>SUM(E5:E20)</f>
        <v>120</v>
      </c>
      <c r="F21" s="111">
        <f>E21/D21*100</f>
        <v>54.54545454545454</v>
      </c>
    </row>
    <row r="22" spans="1:6" ht="30.75" customHeight="1" thickTop="1">
      <c r="A22" s="131" t="s">
        <v>193</v>
      </c>
      <c r="B22" s="131"/>
      <c r="C22" s="131"/>
      <c r="D22" s="131"/>
      <c r="E22" s="131"/>
      <c r="F22" s="131"/>
    </row>
  </sheetData>
  <sheetProtection/>
  <mergeCells count="6">
    <mergeCell ref="A22:F22"/>
    <mergeCell ref="D2:F2"/>
    <mergeCell ref="A2:A3"/>
    <mergeCell ref="B2:B3"/>
    <mergeCell ref="C2:C3"/>
    <mergeCell ref="A21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zoomScale="80" zoomScaleNormal="80" zoomScaleSheetLayoutView="100" zoomScalePageLayoutView="0" workbookViewId="0" topLeftCell="A1">
      <selection activeCell="Y1" sqref="Y1:Y16384"/>
    </sheetView>
  </sheetViews>
  <sheetFormatPr defaultColWidth="8.796875" defaultRowHeight="14.25"/>
  <cols>
    <col min="1" max="1" width="3.8984375" style="27" customWidth="1"/>
    <col min="2" max="2" width="17.69921875" style="26" customWidth="1"/>
    <col min="3" max="3" width="11.09765625" style="26" customWidth="1"/>
    <col min="4" max="4" width="12" style="27" customWidth="1"/>
    <col min="5" max="5" width="13.3984375" style="27" customWidth="1"/>
    <col min="6" max="6" width="8.19921875" style="27" customWidth="1"/>
    <col min="7" max="7" width="7.3984375" style="27" customWidth="1"/>
    <col min="8" max="8" width="8.09765625" style="27" customWidth="1"/>
    <col min="9" max="9" width="6.69921875" style="27" customWidth="1"/>
    <col min="10" max="10" width="7.59765625" style="27" customWidth="1"/>
    <col min="11" max="11" width="9" style="27" customWidth="1"/>
    <col min="12" max="12" width="10" style="27" customWidth="1"/>
    <col min="13" max="13" width="10.69921875" style="27" customWidth="1"/>
    <col min="14" max="14" width="11.19921875" style="27" customWidth="1"/>
    <col min="15" max="15" width="7.3984375" style="27" customWidth="1"/>
    <col min="16" max="16" width="8" style="27" customWidth="1"/>
    <col min="17" max="17" width="10.8984375" style="27" customWidth="1"/>
    <col min="18" max="18" width="11.3984375" style="27" customWidth="1"/>
    <col min="19" max="19" width="11" style="27" customWidth="1"/>
    <col min="20" max="20" width="11.69921875" style="27" customWidth="1"/>
    <col min="21" max="21" width="12.3984375" style="27" customWidth="1"/>
    <col min="22" max="22" width="9.8984375" style="27" customWidth="1"/>
    <col min="23" max="23" width="11.5" style="27" customWidth="1"/>
    <col min="24" max="24" width="15.59765625" style="27" customWidth="1"/>
    <col min="25" max="16384" width="9" style="27" customWidth="1"/>
  </cols>
  <sheetData>
    <row r="2" ht="16.5" thickBot="1">
      <c r="A2" s="25" t="s">
        <v>215</v>
      </c>
    </row>
    <row r="3" spans="1:23" ht="21" customHeight="1" thickTop="1">
      <c r="A3" s="132" t="s">
        <v>0</v>
      </c>
      <c r="B3" s="132" t="s">
        <v>8</v>
      </c>
      <c r="C3" s="132" t="s">
        <v>201</v>
      </c>
      <c r="D3" s="132" t="s">
        <v>203</v>
      </c>
      <c r="E3" s="132" t="s">
        <v>202</v>
      </c>
      <c r="F3" s="132" t="s">
        <v>162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27" t="s">
        <v>210</v>
      </c>
      <c r="U3" s="132" t="s">
        <v>94</v>
      </c>
      <c r="V3" s="132" t="s">
        <v>212</v>
      </c>
      <c r="W3" s="132" t="s">
        <v>213</v>
      </c>
    </row>
    <row r="4" spans="1:23" ht="56.25" customHeight="1">
      <c r="A4" s="133"/>
      <c r="B4" s="133"/>
      <c r="C4" s="133"/>
      <c r="D4" s="133"/>
      <c r="E4" s="133"/>
      <c r="F4" s="133" t="s">
        <v>57</v>
      </c>
      <c r="G4" s="133" t="s">
        <v>88</v>
      </c>
      <c r="H4" s="133"/>
      <c r="I4" s="133"/>
      <c r="J4" s="133"/>
      <c r="K4" s="133"/>
      <c r="L4" s="133"/>
      <c r="M4" s="133"/>
      <c r="N4" s="133"/>
      <c r="O4" s="133" t="s">
        <v>219</v>
      </c>
      <c r="P4" s="133"/>
      <c r="Q4" s="133"/>
      <c r="R4" s="133"/>
      <c r="S4" s="109" t="s">
        <v>209</v>
      </c>
      <c r="T4" s="128"/>
      <c r="U4" s="133"/>
      <c r="V4" s="133"/>
      <c r="W4" s="133"/>
    </row>
    <row r="5" spans="1:23" ht="96" customHeight="1">
      <c r="A5" s="133"/>
      <c r="B5" s="133"/>
      <c r="C5" s="133"/>
      <c r="D5" s="133"/>
      <c r="E5" s="133"/>
      <c r="F5" s="133"/>
      <c r="G5" s="109" t="s">
        <v>57</v>
      </c>
      <c r="H5" s="109" t="s">
        <v>204</v>
      </c>
      <c r="I5" s="109" t="s">
        <v>205</v>
      </c>
      <c r="J5" s="109" t="s">
        <v>206</v>
      </c>
      <c r="K5" s="109" t="s">
        <v>65</v>
      </c>
      <c r="L5" s="109" t="s">
        <v>66</v>
      </c>
      <c r="M5" s="109" t="s">
        <v>211</v>
      </c>
      <c r="N5" s="109" t="s">
        <v>208</v>
      </c>
      <c r="O5" s="109" t="s">
        <v>57</v>
      </c>
      <c r="P5" s="109" t="s">
        <v>204</v>
      </c>
      <c r="Q5" s="109" t="s">
        <v>211</v>
      </c>
      <c r="R5" s="109" t="s">
        <v>208</v>
      </c>
      <c r="S5" s="109" t="s">
        <v>57</v>
      </c>
      <c r="T5" s="128"/>
      <c r="U5" s="133"/>
      <c r="V5" s="133"/>
      <c r="W5" s="133"/>
    </row>
    <row r="6" spans="1:23" s="28" customFormat="1" ht="15.7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  <c r="R6" s="74">
        <v>18</v>
      </c>
      <c r="S6" s="74">
        <v>19</v>
      </c>
      <c r="T6" s="75">
        <v>20</v>
      </c>
      <c r="U6" s="74">
        <v>21</v>
      </c>
      <c r="V6" s="64">
        <v>22</v>
      </c>
      <c r="W6" s="74">
        <v>23</v>
      </c>
    </row>
    <row r="7" spans="1:23" s="29" customFormat="1" ht="19.5" customHeight="1">
      <c r="A7" s="65">
        <v>1</v>
      </c>
      <c r="B7" s="76" t="s">
        <v>9</v>
      </c>
      <c r="C7" s="73">
        <v>1510</v>
      </c>
      <c r="D7" s="73">
        <v>50</v>
      </c>
      <c r="E7" s="77">
        <f aca="true" t="shared" si="0" ref="E7:E22">T7/C7*100</f>
        <v>56.75496688741721</v>
      </c>
      <c r="F7" s="73">
        <v>861</v>
      </c>
      <c r="G7" s="73">
        <v>207</v>
      </c>
      <c r="H7" s="73">
        <v>5</v>
      </c>
      <c r="I7" s="73">
        <v>194</v>
      </c>
      <c r="J7" s="78">
        <v>8</v>
      </c>
      <c r="K7" s="78">
        <v>191</v>
      </c>
      <c r="L7" s="78">
        <v>16</v>
      </c>
      <c r="M7" s="78">
        <v>207</v>
      </c>
      <c r="N7" s="78">
        <v>0</v>
      </c>
      <c r="O7" s="78">
        <v>637</v>
      </c>
      <c r="P7" s="78">
        <v>0</v>
      </c>
      <c r="Q7" s="78">
        <v>637</v>
      </c>
      <c r="R7" s="78">
        <v>0</v>
      </c>
      <c r="S7" s="78">
        <v>17</v>
      </c>
      <c r="T7" s="79">
        <v>857</v>
      </c>
      <c r="U7" s="78">
        <v>165</v>
      </c>
      <c r="V7" s="73">
        <v>967</v>
      </c>
      <c r="W7" s="78">
        <v>315</v>
      </c>
    </row>
    <row r="8" spans="1:24" ht="19.5" customHeight="1">
      <c r="A8" s="65">
        <v>2</v>
      </c>
      <c r="B8" s="76" t="s">
        <v>10</v>
      </c>
      <c r="C8" s="73">
        <v>1200</v>
      </c>
      <c r="D8" s="73">
        <v>50</v>
      </c>
      <c r="E8" s="77">
        <f t="shared" si="0"/>
        <v>13.833333333333334</v>
      </c>
      <c r="F8" s="73">
        <v>177</v>
      </c>
      <c r="G8" s="73">
        <v>134</v>
      </c>
      <c r="H8" s="73">
        <v>33</v>
      </c>
      <c r="I8" s="73">
        <v>132</v>
      </c>
      <c r="J8" s="78">
        <v>2</v>
      </c>
      <c r="K8" s="78">
        <v>124</v>
      </c>
      <c r="L8" s="78">
        <v>10</v>
      </c>
      <c r="M8" s="78">
        <v>128</v>
      </c>
      <c r="N8" s="78">
        <v>6</v>
      </c>
      <c r="O8" s="78">
        <v>38</v>
      </c>
      <c r="P8" s="78">
        <v>3</v>
      </c>
      <c r="Q8" s="78">
        <v>38</v>
      </c>
      <c r="R8" s="78">
        <v>0</v>
      </c>
      <c r="S8" s="78">
        <v>5</v>
      </c>
      <c r="T8" s="79">
        <v>166</v>
      </c>
      <c r="U8" s="73">
        <v>1019</v>
      </c>
      <c r="V8" s="73">
        <v>3954</v>
      </c>
      <c r="W8" s="78">
        <v>119</v>
      </c>
      <c r="X8" s="29"/>
    </row>
    <row r="9" spans="1:24" ht="19.5" customHeight="1">
      <c r="A9" s="65">
        <v>3</v>
      </c>
      <c r="B9" s="76" t="s">
        <v>1</v>
      </c>
      <c r="C9" s="73">
        <v>1000</v>
      </c>
      <c r="D9" s="73">
        <v>50</v>
      </c>
      <c r="E9" s="77">
        <f t="shared" si="0"/>
        <v>54.1</v>
      </c>
      <c r="F9" s="80">
        <v>541</v>
      </c>
      <c r="G9" s="80">
        <v>195</v>
      </c>
      <c r="H9" s="80">
        <v>2</v>
      </c>
      <c r="I9" s="80">
        <v>187</v>
      </c>
      <c r="J9" s="80">
        <v>8</v>
      </c>
      <c r="K9" s="80">
        <v>107</v>
      </c>
      <c r="L9" s="80">
        <v>88</v>
      </c>
      <c r="M9" s="80">
        <v>107</v>
      </c>
      <c r="N9" s="80">
        <v>88</v>
      </c>
      <c r="O9" s="80">
        <v>342</v>
      </c>
      <c r="P9" s="80">
        <v>0</v>
      </c>
      <c r="Q9" s="80">
        <v>342</v>
      </c>
      <c r="R9" s="80">
        <v>0</v>
      </c>
      <c r="S9" s="80">
        <v>8</v>
      </c>
      <c r="T9" s="80">
        <v>541</v>
      </c>
      <c r="U9" s="80">
        <v>265</v>
      </c>
      <c r="V9" s="80">
        <v>1412</v>
      </c>
      <c r="W9" s="80">
        <v>263</v>
      </c>
      <c r="X9" s="29"/>
    </row>
    <row r="10" spans="1:24" ht="19.5" customHeight="1">
      <c r="A10" s="65">
        <v>4</v>
      </c>
      <c r="B10" s="76" t="s">
        <v>2</v>
      </c>
      <c r="C10" s="73">
        <v>600</v>
      </c>
      <c r="D10" s="73">
        <v>50</v>
      </c>
      <c r="E10" s="77">
        <f t="shared" si="0"/>
        <v>31.666666666666664</v>
      </c>
      <c r="F10" s="73">
        <v>200</v>
      </c>
      <c r="G10" s="73" t="s">
        <v>199</v>
      </c>
      <c r="H10" s="73" t="s">
        <v>199</v>
      </c>
      <c r="I10" s="73" t="s">
        <v>199</v>
      </c>
      <c r="J10" s="73" t="s">
        <v>199</v>
      </c>
      <c r="K10" s="73" t="s">
        <v>199</v>
      </c>
      <c r="L10" s="73" t="s">
        <v>199</v>
      </c>
      <c r="M10" s="73" t="s">
        <v>199</v>
      </c>
      <c r="N10" s="73" t="s">
        <v>199</v>
      </c>
      <c r="O10" s="73" t="s">
        <v>199</v>
      </c>
      <c r="P10" s="73" t="s">
        <v>199</v>
      </c>
      <c r="Q10" s="73" t="s">
        <v>199</v>
      </c>
      <c r="R10" s="73" t="s">
        <v>199</v>
      </c>
      <c r="S10" s="78">
        <v>6</v>
      </c>
      <c r="T10" s="78">
        <v>190</v>
      </c>
      <c r="U10" s="78">
        <v>180</v>
      </c>
      <c r="V10" s="73">
        <v>630</v>
      </c>
      <c r="W10" s="78">
        <v>206</v>
      </c>
      <c r="X10" s="29"/>
    </row>
    <row r="11" spans="1:24" ht="19.5" customHeight="1">
      <c r="A11" s="65">
        <v>5</v>
      </c>
      <c r="B11" s="76" t="s">
        <v>3</v>
      </c>
      <c r="C11" s="73">
        <v>1500</v>
      </c>
      <c r="D11" s="73">
        <v>50</v>
      </c>
      <c r="E11" s="77">
        <f t="shared" si="0"/>
        <v>52.400000000000006</v>
      </c>
      <c r="F11" s="81">
        <v>786</v>
      </c>
      <c r="G11" s="81">
        <v>288</v>
      </c>
      <c r="H11" s="81">
        <v>18</v>
      </c>
      <c r="I11" s="81">
        <v>286</v>
      </c>
      <c r="J11" s="81">
        <v>2</v>
      </c>
      <c r="K11" s="81">
        <v>243</v>
      </c>
      <c r="L11" s="81">
        <v>45</v>
      </c>
      <c r="M11" s="81">
        <v>244</v>
      </c>
      <c r="N11" s="81">
        <v>44</v>
      </c>
      <c r="O11" s="81">
        <v>408</v>
      </c>
      <c r="P11" s="81">
        <v>0</v>
      </c>
      <c r="Q11" s="81">
        <v>117</v>
      </c>
      <c r="R11" s="81">
        <v>291</v>
      </c>
      <c r="S11" s="81">
        <v>90</v>
      </c>
      <c r="T11" s="78">
        <v>786</v>
      </c>
      <c r="U11" s="78">
        <f>98+129+123+539</f>
        <v>889</v>
      </c>
      <c r="V11" s="73">
        <f>561+305+293+420</f>
        <v>1579</v>
      </c>
      <c r="W11" s="78">
        <v>453</v>
      </c>
      <c r="X11" s="29"/>
    </row>
    <row r="12" spans="1:24" s="30" customFormat="1" ht="19.5" customHeight="1">
      <c r="A12" s="65">
        <v>6</v>
      </c>
      <c r="B12" s="76" t="s">
        <v>11</v>
      </c>
      <c r="C12" s="73">
        <v>1000</v>
      </c>
      <c r="D12" s="73">
        <v>50</v>
      </c>
      <c r="E12" s="77">
        <f t="shared" si="0"/>
        <v>54.6</v>
      </c>
      <c r="F12" s="73">
        <v>546</v>
      </c>
      <c r="G12" s="73">
        <v>260</v>
      </c>
      <c r="H12" s="73">
        <v>20</v>
      </c>
      <c r="I12" s="73">
        <v>223</v>
      </c>
      <c r="J12" s="73">
        <v>37</v>
      </c>
      <c r="K12" s="73">
        <v>170</v>
      </c>
      <c r="L12" s="73">
        <v>90</v>
      </c>
      <c r="M12" s="73">
        <v>213</v>
      </c>
      <c r="N12" s="73">
        <v>47</v>
      </c>
      <c r="O12" s="73">
        <v>266</v>
      </c>
      <c r="P12" s="73">
        <v>2</v>
      </c>
      <c r="Q12" s="73">
        <v>56</v>
      </c>
      <c r="R12" s="73">
        <v>210</v>
      </c>
      <c r="S12" s="73">
        <v>20</v>
      </c>
      <c r="T12" s="73">
        <v>546</v>
      </c>
      <c r="U12" s="73">
        <v>274</v>
      </c>
      <c r="V12" s="73">
        <v>5106</v>
      </c>
      <c r="W12" s="73">
        <v>435</v>
      </c>
      <c r="X12" s="29"/>
    </row>
    <row r="13" spans="1:24" ht="19.5" customHeight="1">
      <c r="A13" s="65">
        <v>7</v>
      </c>
      <c r="B13" s="76" t="s">
        <v>12</v>
      </c>
      <c r="C13" s="73">
        <v>1200</v>
      </c>
      <c r="D13" s="73">
        <v>50</v>
      </c>
      <c r="E13" s="77">
        <f t="shared" si="0"/>
        <v>49.25</v>
      </c>
      <c r="F13" s="73">
        <v>591</v>
      </c>
      <c r="G13" s="73">
        <v>209</v>
      </c>
      <c r="H13" s="73">
        <v>0</v>
      </c>
      <c r="I13" s="73">
        <v>186</v>
      </c>
      <c r="J13" s="73">
        <v>23</v>
      </c>
      <c r="K13" s="73">
        <v>189</v>
      </c>
      <c r="L13" s="73">
        <v>20</v>
      </c>
      <c r="M13" s="73">
        <v>178</v>
      </c>
      <c r="N13" s="73">
        <v>31</v>
      </c>
      <c r="O13" s="73">
        <v>353</v>
      </c>
      <c r="P13" s="78">
        <v>0</v>
      </c>
      <c r="Q13" s="73">
        <v>311</v>
      </c>
      <c r="R13" s="73">
        <v>42</v>
      </c>
      <c r="S13" s="73">
        <v>29</v>
      </c>
      <c r="T13" s="73">
        <v>591</v>
      </c>
      <c r="U13" s="78">
        <v>514</v>
      </c>
      <c r="V13" s="73">
        <v>1061</v>
      </c>
      <c r="W13" s="73">
        <v>132</v>
      </c>
      <c r="X13" s="29"/>
    </row>
    <row r="14" spans="1:24" ht="19.5" customHeight="1">
      <c r="A14" s="65">
        <v>8</v>
      </c>
      <c r="B14" s="76" t="s">
        <v>4</v>
      </c>
      <c r="C14" s="73">
        <v>600</v>
      </c>
      <c r="D14" s="73">
        <v>50</v>
      </c>
      <c r="E14" s="77">
        <f t="shared" si="0"/>
        <v>64</v>
      </c>
      <c r="F14" s="73">
        <v>384</v>
      </c>
      <c r="G14" s="73">
        <v>87</v>
      </c>
      <c r="H14" s="73">
        <v>14</v>
      </c>
      <c r="I14" s="73">
        <v>80</v>
      </c>
      <c r="J14" s="78">
        <v>7</v>
      </c>
      <c r="K14" s="78">
        <v>80</v>
      </c>
      <c r="L14" s="78">
        <v>7</v>
      </c>
      <c r="M14" s="78">
        <v>87</v>
      </c>
      <c r="N14" s="78">
        <v>0</v>
      </c>
      <c r="O14" s="78">
        <v>292</v>
      </c>
      <c r="P14" s="78">
        <v>0</v>
      </c>
      <c r="Q14" s="78">
        <v>292</v>
      </c>
      <c r="R14" s="78">
        <v>0</v>
      </c>
      <c r="S14" s="78">
        <v>5</v>
      </c>
      <c r="T14" s="78">
        <v>384</v>
      </c>
      <c r="U14" s="78">
        <v>85</v>
      </c>
      <c r="V14" s="78">
        <v>762</v>
      </c>
      <c r="W14" s="78">
        <v>123</v>
      </c>
      <c r="X14" s="29"/>
    </row>
    <row r="15" spans="1:24" ht="19.5" customHeight="1">
      <c r="A15" s="65">
        <v>9</v>
      </c>
      <c r="B15" s="76" t="s">
        <v>13</v>
      </c>
      <c r="C15" s="73">
        <v>1500</v>
      </c>
      <c r="D15" s="73">
        <v>50</v>
      </c>
      <c r="E15" s="77">
        <f t="shared" si="0"/>
        <v>52.733333333333334</v>
      </c>
      <c r="F15" s="73">
        <v>791</v>
      </c>
      <c r="G15" s="73">
        <v>280</v>
      </c>
      <c r="H15" s="73">
        <v>15</v>
      </c>
      <c r="I15" s="73">
        <v>274</v>
      </c>
      <c r="J15" s="78">
        <v>6</v>
      </c>
      <c r="K15" s="78">
        <v>280</v>
      </c>
      <c r="L15" s="78">
        <v>0</v>
      </c>
      <c r="M15" s="78">
        <v>280</v>
      </c>
      <c r="N15" s="78">
        <v>0</v>
      </c>
      <c r="O15" s="78">
        <v>496</v>
      </c>
      <c r="P15" s="78">
        <v>0</v>
      </c>
      <c r="Q15" s="78">
        <v>496</v>
      </c>
      <c r="R15" s="78">
        <v>0</v>
      </c>
      <c r="S15" s="78">
        <v>15</v>
      </c>
      <c r="T15" s="79">
        <v>791</v>
      </c>
      <c r="U15" s="78">
        <v>1013</v>
      </c>
      <c r="V15" s="73">
        <v>1337</v>
      </c>
      <c r="W15" s="73">
        <v>356</v>
      </c>
      <c r="X15" s="29"/>
    </row>
    <row r="16" spans="1:24" ht="19.5" customHeight="1">
      <c r="A16" s="65">
        <v>10</v>
      </c>
      <c r="B16" s="76" t="s">
        <v>14</v>
      </c>
      <c r="C16" s="73">
        <v>818</v>
      </c>
      <c r="D16" s="73">
        <v>50</v>
      </c>
      <c r="E16" s="77">
        <f t="shared" si="0"/>
        <v>51.46699266503667</v>
      </c>
      <c r="F16" s="73">
        <v>421</v>
      </c>
      <c r="G16" s="73">
        <v>105</v>
      </c>
      <c r="H16" s="73">
        <v>3</v>
      </c>
      <c r="I16" s="73">
        <v>102</v>
      </c>
      <c r="J16" s="78">
        <v>3</v>
      </c>
      <c r="K16" s="78">
        <v>96</v>
      </c>
      <c r="L16" s="78">
        <v>9</v>
      </c>
      <c r="M16" s="78">
        <v>96</v>
      </c>
      <c r="N16" s="78">
        <v>9</v>
      </c>
      <c r="O16" s="78">
        <v>311</v>
      </c>
      <c r="P16" s="78">
        <v>6</v>
      </c>
      <c r="Q16" s="78">
        <v>311</v>
      </c>
      <c r="R16" s="78">
        <v>0</v>
      </c>
      <c r="S16" s="78">
        <v>5</v>
      </c>
      <c r="T16" s="78">
        <v>421</v>
      </c>
      <c r="U16" s="78">
        <v>224</v>
      </c>
      <c r="V16" s="78">
        <v>535</v>
      </c>
      <c r="W16" s="78">
        <v>168</v>
      </c>
      <c r="X16" s="29"/>
    </row>
    <row r="17" spans="1:24" ht="19.5" customHeight="1">
      <c r="A17" s="65">
        <v>11</v>
      </c>
      <c r="B17" s="76" t="s">
        <v>15</v>
      </c>
      <c r="C17" s="73">
        <v>1000</v>
      </c>
      <c r="D17" s="73">
        <v>50</v>
      </c>
      <c r="E17" s="77">
        <f t="shared" si="0"/>
        <v>61.4</v>
      </c>
      <c r="F17" s="73">
        <v>616</v>
      </c>
      <c r="G17" s="73">
        <v>316</v>
      </c>
      <c r="H17" s="73">
        <v>32</v>
      </c>
      <c r="I17" s="73">
        <v>274</v>
      </c>
      <c r="J17" s="78">
        <v>10</v>
      </c>
      <c r="K17" s="78">
        <v>281</v>
      </c>
      <c r="L17" s="78">
        <v>35</v>
      </c>
      <c r="M17" s="78">
        <v>281</v>
      </c>
      <c r="N17" s="78">
        <v>35</v>
      </c>
      <c r="O17" s="78">
        <v>279</v>
      </c>
      <c r="P17" s="78">
        <v>0</v>
      </c>
      <c r="Q17" s="78">
        <v>279</v>
      </c>
      <c r="R17" s="78">
        <v>0</v>
      </c>
      <c r="S17" s="78">
        <v>19</v>
      </c>
      <c r="T17" s="78">
        <v>614</v>
      </c>
      <c r="U17" s="73">
        <v>218</v>
      </c>
      <c r="V17" s="73">
        <v>6368</v>
      </c>
      <c r="W17" s="78">
        <v>343</v>
      </c>
      <c r="X17" s="29"/>
    </row>
    <row r="18" spans="1:24" ht="19.5" customHeight="1">
      <c r="A18" s="65">
        <v>12</v>
      </c>
      <c r="B18" s="76" t="s">
        <v>16</v>
      </c>
      <c r="C18" s="73">
        <v>2200</v>
      </c>
      <c r="D18" s="73">
        <v>50</v>
      </c>
      <c r="E18" s="77">
        <f t="shared" si="0"/>
        <v>55.45454545454545</v>
      </c>
      <c r="F18" s="73">
        <v>1220</v>
      </c>
      <c r="G18" s="73">
        <v>163</v>
      </c>
      <c r="H18" s="73">
        <v>0</v>
      </c>
      <c r="I18" s="73">
        <v>156</v>
      </c>
      <c r="J18" s="73">
        <v>7</v>
      </c>
      <c r="K18" s="78">
        <v>136</v>
      </c>
      <c r="L18" s="78">
        <v>27</v>
      </c>
      <c r="M18" s="78">
        <v>135</v>
      </c>
      <c r="N18" s="78">
        <v>28</v>
      </c>
      <c r="O18" s="78">
        <v>1038</v>
      </c>
      <c r="P18" s="78">
        <v>0</v>
      </c>
      <c r="Q18" s="78">
        <v>44</v>
      </c>
      <c r="R18" s="78">
        <v>994</v>
      </c>
      <c r="S18" s="78">
        <v>19</v>
      </c>
      <c r="T18" s="78">
        <v>1220</v>
      </c>
      <c r="U18" s="78">
        <v>1153</v>
      </c>
      <c r="V18" s="73">
        <v>7011</v>
      </c>
      <c r="W18" s="78">
        <v>231</v>
      </c>
      <c r="X18" s="29"/>
    </row>
    <row r="19" spans="1:24" ht="19.5" customHeight="1">
      <c r="A19" s="65">
        <v>13</v>
      </c>
      <c r="B19" s="76" t="s">
        <v>40</v>
      </c>
      <c r="C19" s="73">
        <v>800</v>
      </c>
      <c r="D19" s="73">
        <v>50</v>
      </c>
      <c r="E19" s="77">
        <f t="shared" si="0"/>
        <v>54.37499999999999</v>
      </c>
      <c r="F19" s="73">
        <v>435</v>
      </c>
      <c r="G19" s="73">
        <v>152</v>
      </c>
      <c r="H19" s="73">
        <v>23</v>
      </c>
      <c r="I19" s="73">
        <v>126</v>
      </c>
      <c r="J19" s="78">
        <v>3</v>
      </c>
      <c r="K19" s="78">
        <v>152</v>
      </c>
      <c r="L19" s="78">
        <v>0</v>
      </c>
      <c r="M19" s="78">
        <v>152</v>
      </c>
      <c r="N19" s="78">
        <v>0</v>
      </c>
      <c r="O19" s="78">
        <v>203</v>
      </c>
      <c r="P19" s="78">
        <v>0</v>
      </c>
      <c r="Q19" s="78">
        <v>203</v>
      </c>
      <c r="R19" s="78">
        <v>0</v>
      </c>
      <c r="S19" s="78">
        <v>80</v>
      </c>
      <c r="T19" s="78">
        <v>435</v>
      </c>
      <c r="U19" s="78">
        <v>729</v>
      </c>
      <c r="V19" s="73">
        <v>2285</v>
      </c>
      <c r="W19" s="78">
        <v>138</v>
      </c>
      <c r="X19" s="29"/>
    </row>
    <row r="20" spans="1:24" ht="19.5" customHeight="1">
      <c r="A20" s="65">
        <v>14</v>
      </c>
      <c r="B20" s="76" t="s">
        <v>17</v>
      </c>
      <c r="C20" s="73">
        <v>1000</v>
      </c>
      <c r="D20" s="73">
        <v>50</v>
      </c>
      <c r="E20" s="77">
        <f t="shared" si="0"/>
        <v>51.800000000000004</v>
      </c>
      <c r="F20" s="73">
        <v>518</v>
      </c>
      <c r="G20" s="78">
        <v>377</v>
      </c>
      <c r="H20" s="78">
        <v>6</v>
      </c>
      <c r="I20" s="78">
        <v>375</v>
      </c>
      <c r="J20" s="78">
        <v>2</v>
      </c>
      <c r="K20" s="78">
        <v>117</v>
      </c>
      <c r="L20" s="78">
        <v>260</v>
      </c>
      <c r="M20" s="78">
        <v>377</v>
      </c>
      <c r="N20" s="78">
        <v>0</v>
      </c>
      <c r="O20" s="78">
        <v>131</v>
      </c>
      <c r="P20" s="78">
        <v>0</v>
      </c>
      <c r="Q20" s="78">
        <v>131</v>
      </c>
      <c r="R20" s="78">
        <v>0</v>
      </c>
      <c r="S20" s="78">
        <v>10</v>
      </c>
      <c r="T20" s="78">
        <v>518</v>
      </c>
      <c r="U20" s="78">
        <v>253</v>
      </c>
      <c r="V20" s="78">
        <v>420</v>
      </c>
      <c r="W20" s="78">
        <v>242</v>
      </c>
      <c r="X20" s="29"/>
    </row>
    <row r="21" spans="1:24" ht="19.5" customHeight="1">
      <c r="A21" s="65">
        <v>15</v>
      </c>
      <c r="B21" s="76" t="s">
        <v>18</v>
      </c>
      <c r="C21" s="73">
        <v>1500</v>
      </c>
      <c r="D21" s="73">
        <v>50</v>
      </c>
      <c r="E21" s="77">
        <f t="shared" si="0"/>
        <v>45.33333333333333</v>
      </c>
      <c r="F21" s="73">
        <v>680</v>
      </c>
      <c r="G21" s="73">
        <v>338</v>
      </c>
      <c r="H21" s="73">
        <v>66</v>
      </c>
      <c r="I21" s="78">
        <v>322</v>
      </c>
      <c r="J21" s="78">
        <v>16</v>
      </c>
      <c r="K21" s="78">
        <v>297</v>
      </c>
      <c r="L21" s="78">
        <v>41</v>
      </c>
      <c r="M21" s="78">
        <v>297</v>
      </c>
      <c r="N21" s="78">
        <v>41</v>
      </c>
      <c r="O21" s="78">
        <v>307</v>
      </c>
      <c r="P21" s="78">
        <v>20</v>
      </c>
      <c r="Q21" s="78">
        <v>241</v>
      </c>
      <c r="R21" s="78">
        <v>66</v>
      </c>
      <c r="S21" s="78">
        <v>35</v>
      </c>
      <c r="T21" s="78">
        <v>680</v>
      </c>
      <c r="U21" s="73">
        <v>1332</v>
      </c>
      <c r="V21" s="78">
        <v>11691</v>
      </c>
      <c r="W21" s="78">
        <v>658</v>
      </c>
      <c r="X21" s="29"/>
    </row>
    <row r="22" spans="1:24" ht="19.5" customHeight="1">
      <c r="A22" s="65">
        <v>16</v>
      </c>
      <c r="B22" s="76" t="s">
        <v>19</v>
      </c>
      <c r="C22" s="73">
        <v>1500</v>
      </c>
      <c r="D22" s="73">
        <v>50</v>
      </c>
      <c r="E22" s="77">
        <f t="shared" si="0"/>
        <v>20.466666666666665</v>
      </c>
      <c r="F22" s="73">
        <v>307</v>
      </c>
      <c r="G22" s="73">
        <v>149</v>
      </c>
      <c r="H22" s="73">
        <v>8</v>
      </c>
      <c r="I22" s="73">
        <v>139</v>
      </c>
      <c r="J22" s="78">
        <v>10</v>
      </c>
      <c r="K22" s="78">
        <v>115</v>
      </c>
      <c r="L22" s="78">
        <v>34</v>
      </c>
      <c r="M22" s="78">
        <v>113</v>
      </c>
      <c r="N22" s="78">
        <v>36</v>
      </c>
      <c r="O22" s="78">
        <v>140</v>
      </c>
      <c r="P22" s="78">
        <v>1</v>
      </c>
      <c r="Q22" s="78">
        <v>111</v>
      </c>
      <c r="R22" s="78">
        <v>29</v>
      </c>
      <c r="S22" s="78">
        <v>18</v>
      </c>
      <c r="T22" s="78">
        <v>307</v>
      </c>
      <c r="U22" s="73">
        <v>374</v>
      </c>
      <c r="V22" s="73">
        <v>2898</v>
      </c>
      <c r="W22" s="73">
        <v>225</v>
      </c>
      <c r="X22" s="29"/>
    </row>
    <row r="23" spans="1:24" ht="19.5" customHeight="1" thickBot="1">
      <c r="A23" s="121" t="s">
        <v>172</v>
      </c>
      <c r="B23" s="121"/>
      <c r="C23" s="107">
        <f>SUM(C7:C22)</f>
        <v>18928</v>
      </c>
      <c r="D23" s="108">
        <v>50</v>
      </c>
      <c r="E23" s="112">
        <f>T23/C23*100</f>
        <v>47.7969146238377</v>
      </c>
      <c r="F23" s="107">
        <f aca="true" t="shared" si="1" ref="F23:T23">SUM(F7:F22)</f>
        <v>9074</v>
      </c>
      <c r="G23" s="107">
        <f t="shared" si="1"/>
        <v>3260</v>
      </c>
      <c r="H23" s="107">
        <f t="shared" si="1"/>
        <v>245</v>
      </c>
      <c r="I23" s="107">
        <f t="shared" si="1"/>
        <v>3056</v>
      </c>
      <c r="J23" s="107">
        <f t="shared" si="1"/>
        <v>144</v>
      </c>
      <c r="K23" s="107">
        <f t="shared" si="1"/>
        <v>2578</v>
      </c>
      <c r="L23" s="107">
        <f t="shared" si="1"/>
        <v>682</v>
      </c>
      <c r="M23" s="107">
        <f t="shared" si="1"/>
        <v>2895</v>
      </c>
      <c r="N23" s="107">
        <f t="shared" si="1"/>
        <v>365</v>
      </c>
      <c r="O23" s="107">
        <f t="shared" si="1"/>
        <v>5241</v>
      </c>
      <c r="P23" s="107">
        <f t="shared" si="1"/>
        <v>32</v>
      </c>
      <c r="Q23" s="107">
        <f t="shared" si="1"/>
        <v>3609</v>
      </c>
      <c r="R23" s="107">
        <f t="shared" si="1"/>
        <v>1632</v>
      </c>
      <c r="S23" s="107">
        <f t="shared" si="1"/>
        <v>381</v>
      </c>
      <c r="T23" s="107">
        <f t="shared" si="1"/>
        <v>9047</v>
      </c>
      <c r="U23" s="107">
        <f>SUM(U7:U21)</f>
        <v>8313</v>
      </c>
      <c r="V23" s="107">
        <f>SUM(V7:V21)</f>
        <v>45118</v>
      </c>
      <c r="W23" s="107">
        <f>SUM(W7:W21)</f>
        <v>4182</v>
      </c>
      <c r="X23" s="29"/>
    </row>
    <row r="24" ht="13.5" thickTop="1">
      <c r="A24" s="31" t="s">
        <v>200</v>
      </c>
    </row>
    <row r="25" spans="1:8" ht="12.75">
      <c r="A25" s="31"/>
      <c r="H25" s="53"/>
    </row>
  </sheetData>
  <sheetProtection/>
  <mergeCells count="14">
    <mergeCell ref="C3:C5"/>
    <mergeCell ref="A23:B23"/>
    <mergeCell ref="U3:U5"/>
    <mergeCell ref="T3:T5"/>
    <mergeCell ref="V3:V5"/>
    <mergeCell ref="W3:W5"/>
    <mergeCell ref="B3:B5"/>
    <mergeCell ref="A3:A5"/>
    <mergeCell ref="O4:R4"/>
    <mergeCell ref="G4:N4"/>
    <mergeCell ref="F4:F5"/>
    <mergeCell ref="F3:S3"/>
    <mergeCell ref="E3:E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0" zoomScaleNormal="80" zoomScaleSheetLayoutView="82" zoomScalePageLayoutView="0" workbookViewId="0" topLeftCell="A1">
      <pane xSplit="2" ySplit="5" topLeftCell="H6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A19" sqref="AA19"/>
    </sheetView>
  </sheetViews>
  <sheetFormatPr defaultColWidth="8.796875" defaultRowHeight="14.25"/>
  <cols>
    <col min="1" max="1" width="4" style="46" customWidth="1"/>
    <col min="2" max="2" width="17" style="45" customWidth="1"/>
    <col min="3" max="3" width="11" style="45" customWidth="1"/>
    <col min="4" max="4" width="12.09765625" style="46" customWidth="1"/>
    <col min="5" max="5" width="11.8984375" style="46" customWidth="1"/>
    <col min="6" max="6" width="12.3984375" style="46" customWidth="1"/>
    <col min="7" max="7" width="8.59765625" style="46" customWidth="1"/>
    <col min="8" max="8" width="8.09765625" style="46" customWidth="1"/>
    <col min="9" max="9" width="10.09765625" style="46" customWidth="1"/>
    <col min="10" max="10" width="9" style="46" customWidth="1"/>
    <col min="11" max="11" width="7.8984375" style="46" customWidth="1"/>
    <col min="12" max="12" width="9.3984375" style="46" customWidth="1"/>
    <col min="13" max="13" width="9.5" style="46" customWidth="1"/>
    <col min="14" max="14" width="12.09765625" style="46" customWidth="1"/>
    <col min="15" max="15" width="11.09765625" style="46" customWidth="1"/>
    <col min="16" max="16" width="8.09765625" style="46" customWidth="1"/>
    <col min="17" max="17" width="9.69921875" style="46" customWidth="1"/>
    <col min="18" max="18" width="11.5" style="46" customWidth="1"/>
    <col min="19" max="20" width="11.09765625" style="46" customWidth="1"/>
    <col min="21" max="21" width="14.3984375" style="46" customWidth="1"/>
    <col min="22" max="16384" width="9" style="46" customWidth="1"/>
  </cols>
  <sheetData>
    <row r="1" ht="16.5" thickBot="1">
      <c r="A1" s="57" t="s">
        <v>222</v>
      </c>
    </row>
    <row r="2" spans="1:21" ht="27" customHeight="1" thickTop="1">
      <c r="A2" s="127" t="s">
        <v>6</v>
      </c>
      <c r="B2" s="127" t="s">
        <v>8</v>
      </c>
      <c r="C2" s="127" t="s">
        <v>201</v>
      </c>
      <c r="D2" s="127" t="s">
        <v>216</v>
      </c>
      <c r="E2" s="127" t="s">
        <v>220</v>
      </c>
      <c r="F2" s="127" t="s">
        <v>162</v>
      </c>
      <c r="G2" s="127" t="s">
        <v>170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 t="s">
        <v>238</v>
      </c>
    </row>
    <row r="3" spans="1:21" ht="44.25" customHeight="1">
      <c r="A3" s="128"/>
      <c r="B3" s="128"/>
      <c r="C3" s="128"/>
      <c r="D3" s="128"/>
      <c r="E3" s="128"/>
      <c r="F3" s="128"/>
      <c r="G3" s="128" t="s">
        <v>57</v>
      </c>
      <c r="H3" s="128" t="s">
        <v>63</v>
      </c>
      <c r="I3" s="128"/>
      <c r="J3" s="128"/>
      <c r="K3" s="128"/>
      <c r="L3" s="128"/>
      <c r="M3" s="128"/>
      <c r="N3" s="128"/>
      <c r="O3" s="128"/>
      <c r="P3" s="128" t="s">
        <v>237</v>
      </c>
      <c r="Q3" s="128"/>
      <c r="R3" s="128"/>
      <c r="S3" s="128"/>
      <c r="T3" s="106" t="s">
        <v>67</v>
      </c>
      <c r="U3" s="128"/>
    </row>
    <row r="4" spans="1:21" ht="91.5" customHeight="1">
      <c r="A4" s="128"/>
      <c r="B4" s="128"/>
      <c r="C4" s="128"/>
      <c r="D4" s="128"/>
      <c r="E4" s="128"/>
      <c r="F4" s="128"/>
      <c r="G4" s="128"/>
      <c r="H4" s="106" t="s">
        <v>57</v>
      </c>
      <c r="I4" s="106" t="s">
        <v>217</v>
      </c>
      <c r="J4" s="106" t="s">
        <v>64</v>
      </c>
      <c r="K4" s="106" t="s">
        <v>206</v>
      </c>
      <c r="L4" s="106" t="s">
        <v>218</v>
      </c>
      <c r="M4" s="106" t="s">
        <v>66</v>
      </c>
      <c r="N4" s="106" t="s">
        <v>236</v>
      </c>
      <c r="O4" s="106" t="s">
        <v>208</v>
      </c>
      <c r="P4" s="106" t="s">
        <v>57</v>
      </c>
      <c r="Q4" s="106" t="s">
        <v>217</v>
      </c>
      <c r="R4" s="106" t="s">
        <v>211</v>
      </c>
      <c r="S4" s="106" t="s">
        <v>208</v>
      </c>
      <c r="T4" s="106" t="s">
        <v>57</v>
      </c>
      <c r="U4" s="128"/>
    </row>
    <row r="5" spans="1:21" s="47" customFormat="1" ht="15.7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 t="s">
        <v>161</v>
      </c>
      <c r="G5" s="75">
        <v>6</v>
      </c>
      <c r="H5" s="75">
        <v>7</v>
      </c>
      <c r="I5" s="75">
        <v>8</v>
      </c>
      <c r="J5" s="75">
        <v>9</v>
      </c>
      <c r="K5" s="75">
        <v>10</v>
      </c>
      <c r="L5" s="75">
        <v>11</v>
      </c>
      <c r="M5" s="75">
        <v>12</v>
      </c>
      <c r="N5" s="75">
        <v>13</v>
      </c>
      <c r="O5" s="75">
        <v>14</v>
      </c>
      <c r="P5" s="75">
        <v>15</v>
      </c>
      <c r="Q5" s="75">
        <v>16</v>
      </c>
      <c r="R5" s="75">
        <v>17</v>
      </c>
      <c r="S5" s="75">
        <v>18</v>
      </c>
      <c r="T5" s="75">
        <v>19</v>
      </c>
      <c r="U5" s="82">
        <v>20</v>
      </c>
    </row>
    <row r="6" spans="1:23" s="48" customFormat="1" ht="19.5" customHeight="1">
      <c r="A6" s="83">
        <v>1</v>
      </c>
      <c r="B6" s="84" t="s">
        <v>9</v>
      </c>
      <c r="C6" s="80">
        <v>1510</v>
      </c>
      <c r="D6" s="71">
        <v>40</v>
      </c>
      <c r="E6" s="85">
        <f>G6/F6*100</f>
        <v>31.70731707317073</v>
      </c>
      <c r="F6" s="80">
        <f>'Efektywność i jakość usług'!F7</f>
        <v>861</v>
      </c>
      <c r="G6" s="79">
        <v>273</v>
      </c>
      <c r="H6" s="79">
        <v>185</v>
      </c>
      <c r="I6" s="79">
        <v>0</v>
      </c>
      <c r="J6" s="79">
        <v>177</v>
      </c>
      <c r="K6" s="79">
        <v>8</v>
      </c>
      <c r="L6" s="79">
        <v>171</v>
      </c>
      <c r="M6" s="79">
        <v>14</v>
      </c>
      <c r="N6" s="79">
        <v>185</v>
      </c>
      <c r="O6" s="79">
        <v>0</v>
      </c>
      <c r="P6" s="79">
        <v>74</v>
      </c>
      <c r="Q6" s="79">
        <v>0</v>
      </c>
      <c r="R6" s="79">
        <v>74</v>
      </c>
      <c r="S6" s="79">
        <v>0</v>
      </c>
      <c r="T6" s="79">
        <v>14</v>
      </c>
      <c r="U6" s="80">
        <v>43</v>
      </c>
      <c r="W6" s="51"/>
    </row>
    <row r="7" spans="1:23" ht="19.5" customHeight="1">
      <c r="A7" s="83">
        <v>2</v>
      </c>
      <c r="B7" s="84" t="s">
        <v>10</v>
      </c>
      <c r="C7" s="80">
        <v>1200</v>
      </c>
      <c r="D7" s="71">
        <v>40</v>
      </c>
      <c r="E7" s="85">
        <f aca="true" t="shared" si="0" ref="E7:E21">G7/F7*100</f>
        <v>48.0225988700565</v>
      </c>
      <c r="F7" s="80">
        <f>'Efektywność i jakość usług'!F8</f>
        <v>177</v>
      </c>
      <c r="G7" s="80">
        <v>85</v>
      </c>
      <c r="H7" s="80">
        <v>66</v>
      </c>
      <c r="I7" s="80">
        <v>6</v>
      </c>
      <c r="J7" s="80">
        <v>63</v>
      </c>
      <c r="K7" s="80">
        <v>3</v>
      </c>
      <c r="L7" s="80">
        <v>63</v>
      </c>
      <c r="M7" s="80">
        <v>3</v>
      </c>
      <c r="N7" s="80">
        <v>65</v>
      </c>
      <c r="O7" s="80">
        <v>1</v>
      </c>
      <c r="P7" s="80">
        <v>14</v>
      </c>
      <c r="Q7" s="80">
        <v>1</v>
      </c>
      <c r="R7" s="80">
        <v>14</v>
      </c>
      <c r="S7" s="80">
        <v>0</v>
      </c>
      <c r="T7" s="80">
        <v>5</v>
      </c>
      <c r="U7" s="80">
        <v>199.07</v>
      </c>
      <c r="W7" s="51"/>
    </row>
    <row r="8" spans="1:23" ht="19.5" customHeight="1">
      <c r="A8" s="83">
        <v>3</v>
      </c>
      <c r="B8" s="84" t="s">
        <v>1</v>
      </c>
      <c r="C8" s="80">
        <v>1000</v>
      </c>
      <c r="D8" s="71">
        <v>40</v>
      </c>
      <c r="E8" s="85">
        <f t="shared" si="0"/>
        <v>42.513863216266174</v>
      </c>
      <c r="F8" s="80">
        <f>'Efektywność i jakość usług'!F9</f>
        <v>541</v>
      </c>
      <c r="G8" s="79">
        <v>230</v>
      </c>
      <c r="H8" s="79">
        <v>190</v>
      </c>
      <c r="I8" s="79">
        <v>2</v>
      </c>
      <c r="J8" s="79">
        <v>182</v>
      </c>
      <c r="K8" s="79">
        <v>8</v>
      </c>
      <c r="L8" s="79">
        <v>104</v>
      </c>
      <c r="M8" s="79">
        <v>86</v>
      </c>
      <c r="N8" s="79">
        <v>104</v>
      </c>
      <c r="O8" s="79">
        <v>86</v>
      </c>
      <c r="P8" s="79">
        <v>32</v>
      </c>
      <c r="Q8" s="79">
        <v>0</v>
      </c>
      <c r="R8" s="79">
        <v>32</v>
      </c>
      <c r="S8" s="79">
        <v>0</v>
      </c>
      <c r="T8" s="79">
        <v>8</v>
      </c>
      <c r="U8" s="79">
        <v>98</v>
      </c>
      <c r="W8" s="51"/>
    </row>
    <row r="9" spans="1:23" ht="19.5" customHeight="1">
      <c r="A9" s="83">
        <v>4</v>
      </c>
      <c r="B9" s="84" t="s">
        <v>2</v>
      </c>
      <c r="C9" s="80">
        <v>600</v>
      </c>
      <c r="D9" s="71">
        <v>40</v>
      </c>
      <c r="E9" s="85">
        <f t="shared" si="0"/>
        <v>51</v>
      </c>
      <c r="F9" s="80">
        <f>'Efektywność i jakość usług'!F10</f>
        <v>200</v>
      </c>
      <c r="G9" s="79">
        <v>102</v>
      </c>
      <c r="H9" s="80" t="s">
        <v>199</v>
      </c>
      <c r="I9" s="80" t="s">
        <v>199</v>
      </c>
      <c r="J9" s="80" t="s">
        <v>199</v>
      </c>
      <c r="K9" s="80" t="s">
        <v>199</v>
      </c>
      <c r="L9" s="80" t="s">
        <v>199</v>
      </c>
      <c r="M9" s="80" t="s">
        <v>199</v>
      </c>
      <c r="N9" s="80" t="s">
        <v>199</v>
      </c>
      <c r="O9" s="80" t="s">
        <v>199</v>
      </c>
      <c r="P9" s="80" t="s">
        <v>199</v>
      </c>
      <c r="Q9" s="80" t="s">
        <v>199</v>
      </c>
      <c r="R9" s="80" t="s">
        <v>199</v>
      </c>
      <c r="S9" s="80" t="s">
        <v>199</v>
      </c>
      <c r="T9" s="80" t="s">
        <v>199</v>
      </c>
      <c r="U9" s="80">
        <v>51</v>
      </c>
      <c r="W9" s="51"/>
    </row>
    <row r="10" spans="1:23" ht="19.5" customHeight="1">
      <c r="A10" s="83">
        <v>5</v>
      </c>
      <c r="B10" s="84" t="s">
        <v>3</v>
      </c>
      <c r="C10" s="80">
        <v>1500</v>
      </c>
      <c r="D10" s="71">
        <v>40</v>
      </c>
      <c r="E10" s="85">
        <f t="shared" si="0"/>
        <v>44.656488549618324</v>
      </c>
      <c r="F10" s="80">
        <f>'Efektywność i jakość usług'!F11</f>
        <v>786</v>
      </c>
      <c r="G10" s="79">
        <v>351</v>
      </c>
      <c r="H10" s="79">
        <v>235</v>
      </c>
      <c r="I10" s="79">
        <v>7</v>
      </c>
      <c r="J10" s="79">
        <v>233</v>
      </c>
      <c r="K10" s="79">
        <v>3</v>
      </c>
      <c r="L10" s="79">
        <v>187</v>
      </c>
      <c r="M10" s="79">
        <v>49</v>
      </c>
      <c r="N10" s="79">
        <v>188</v>
      </c>
      <c r="O10" s="79">
        <v>48</v>
      </c>
      <c r="P10" s="79">
        <v>44</v>
      </c>
      <c r="Q10" s="79">
        <v>0</v>
      </c>
      <c r="R10" s="79">
        <v>43</v>
      </c>
      <c r="S10" s="79">
        <v>1</v>
      </c>
      <c r="T10" s="79">
        <v>86</v>
      </c>
      <c r="U10" s="80">
        <v>60.35</v>
      </c>
      <c r="W10" s="51"/>
    </row>
    <row r="11" spans="1:23" s="49" customFormat="1" ht="19.5" customHeight="1">
      <c r="A11" s="83">
        <v>6</v>
      </c>
      <c r="B11" s="84" t="s">
        <v>11</v>
      </c>
      <c r="C11" s="80">
        <v>1000</v>
      </c>
      <c r="D11" s="71">
        <v>70</v>
      </c>
      <c r="E11" s="85">
        <f t="shared" si="0"/>
        <v>77.65567765567766</v>
      </c>
      <c r="F11" s="80">
        <f>'Efektywność i jakość usług'!F12</f>
        <v>546</v>
      </c>
      <c r="G11" s="80">
        <v>424</v>
      </c>
      <c r="H11" s="80">
        <v>244</v>
      </c>
      <c r="I11" s="80">
        <v>4</v>
      </c>
      <c r="J11" s="80">
        <v>199</v>
      </c>
      <c r="K11" s="80">
        <v>45</v>
      </c>
      <c r="L11" s="80">
        <v>154</v>
      </c>
      <c r="M11" s="80">
        <v>90</v>
      </c>
      <c r="N11" s="80">
        <v>163</v>
      </c>
      <c r="O11" s="80">
        <v>81</v>
      </c>
      <c r="P11" s="80">
        <v>160</v>
      </c>
      <c r="Q11" s="80">
        <v>7</v>
      </c>
      <c r="R11" s="80">
        <v>40</v>
      </c>
      <c r="S11" s="80">
        <v>120</v>
      </c>
      <c r="T11" s="80">
        <v>20</v>
      </c>
      <c r="U11" s="80">
        <v>90</v>
      </c>
      <c r="W11" s="51"/>
    </row>
    <row r="12" spans="1:23" ht="19.5" customHeight="1">
      <c r="A12" s="83">
        <v>7</v>
      </c>
      <c r="B12" s="84" t="s">
        <v>12</v>
      </c>
      <c r="C12" s="80">
        <v>1200</v>
      </c>
      <c r="D12" s="71">
        <v>30</v>
      </c>
      <c r="E12" s="85">
        <f t="shared" si="0"/>
        <v>34.686971235194584</v>
      </c>
      <c r="F12" s="80">
        <f>'Efektywność i jakość usług'!F13</f>
        <v>591</v>
      </c>
      <c r="G12" s="79">
        <v>205</v>
      </c>
      <c r="H12" s="79">
        <v>130</v>
      </c>
      <c r="I12" s="79">
        <v>0</v>
      </c>
      <c r="J12" s="79">
        <v>118</v>
      </c>
      <c r="K12" s="79">
        <v>12</v>
      </c>
      <c r="L12" s="79">
        <v>110</v>
      </c>
      <c r="M12" s="79">
        <v>20</v>
      </c>
      <c r="N12" s="79">
        <v>105</v>
      </c>
      <c r="O12" s="79">
        <v>25</v>
      </c>
      <c r="P12" s="79">
        <v>48</v>
      </c>
      <c r="Q12" s="79">
        <v>0</v>
      </c>
      <c r="R12" s="79">
        <v>41</v>
      </c>
      <c r="S12" s="79">
        <v>7</v>
      </c>
      <c r="T12" s="79">
        <v>27</v>
      </c>
      <c r="U12" s="80">
        <v>39.6</v>
      </c>
      <c r="W12" s="51"/>
    </row>
    <row r="13" spans="1:23" ht="19.5" customHeight="1">
      <c r="A13" s="83">
        <v>8</v>
      </c>
      <c r="B13" s="84" t="s">
        <v>4</v>
      </c>
      <c r="C13" s="80">
        <v>600</v>
      </c>
      <c r="D13" s="71">
        <v>40</v>
      </c>
      <c r="E13" s="85">
        <f t="shared" si="0"/>
        <v>21.614583333333336</v>
      </c>
      <c r="F13" s="80">
        <f>'Efektywność i jakość usług'!F14</f>
        <v>384</v>
      </c>
      <c r="G13" s="79">
        <v>83</v>
      </c>
      <c r="H13" s="79">
        <v>63</v>
      </c>
      <c r="I13" s="79">
        <v>5</v>
      </c>
      <c r="J13" s="79">
        <v>58</v>
      </c>
      <c r="K13" s="79">
        <v>5</v>
      </c>
      <c r="L13" s="79">
        <v>59</v>
      </c>
      <c r="M13" s="79">
        <v>4</v>
      </c>
      <c r="N13" s="79">
        <v>63</v>
      </c>
      <c r="O13" s="79">
        <v>0</v>
      </c>
      <c r="P13" s="79">
        <v>15</v>
      </c>
      <c r="Q13" s="79">
        <v>0</v>
      </c>
      <c r="R13" s="79">
        <v>15</v>
      </c>
      <c r="S13" s="79">
        <v>0</v>
      </c>
      <c r="T13" s="79">
        <v>5</v>
      </c>
      <c r="U13" s="80">
        <v>60</v>
      </c>
      <c r="W13" s="51"/>
    </row>
    <row r="14" spans="1:23" ht="19.5" customHeight="1">
      <c r="A14" s="83">
        <v>9</v>
      </c>
      <c r="B14" s="84" t="s">
        <v>13</v>
      </c>
      <c r="C14" s="80">
        <v>1500</v>
      </c>
      <c r="D14" s="71">
        <v>40</v>
      </c>
      <c r="E14" s="85">
        <f t="shared" si="0"/>
        <v>48.040455120101136</v>
      </c>
      <c r="F14" s="80">
        <f>'Efektywność i jakość usług'!F15</f>
        <v>791</v>
      </c>
      <c r="G14" s="79">
        <v>380</v>
      </c>
      <c r="H14" s="79">
        <v>262</v>
      </c>
      <c r="I14" s="79">
        <v>13</v>
      </c>
      <c r="J14" s="79">
        <v>257</v>
      </c>
      <c r="K14" s="79">
        <v>5</v>
      </c>
      <c r="L14" s="79">
        <v>262</v>
      </c>
      <c r="M14" s="79">
        <v>0</v>
      </c>
      <c r="N14" s="79">
        <v>262</v>
      </c>
      <c r="O14" s="79">
        <v>0</v>
      </c>
      <c r="P14" s="79">
        <v>102</v>
      </c>
      <c r="Q14" s="79">
        <v>0</v>
      </c>
      <c r="R14" s="79">
        <v>102</v>
      </c>
      <c r="S14" s="79">
        <v>0</v>
      </c>
      <c r="T14" s="79">
        <v>16</v>
      </c>
      <c r="U14" s="79">
        <v>139.94</v>
      </c>
      <c r="W14" s="51"/>
    </row>
    <row r="15" spans="1:23" ht="19.5" customHeight="1">
      <c r="A15" s="83">
        <v>10</v>
      </c>
      <c r="B15" s="84" t="s">
        <v>14</v>
      </c>
      <c r="C15" s="79">
        <v>818</v>
      </c>
      <c r="D15" s="86">
        <v>30</v>
      </c>
      <c r="E15" s="85">
        <f t="shared" si="0"/>
        <v>35.15439429928741</v>
      </c>
      <c r="F15" s="80">
        <f>'Efektywność i jakość usług'!F16</f>
        <v>421</v>
      </c>
      <c r="G15" s="80">
        <v>148</v>
      </c>
      <c r="H15" s="80">
        <v>95</v>
      </c>
      <c r="I15" s="79">
        <v>1</v>
      </c>
      <c r="J15" s="79">
        <v>92</v>
      </c>
      <c r="K15" s="79">
        <v>3</v>
      </c>
      <c r="L15" s="79">
        <v>87</v>
      </c>
      <c r="M15" s="79">
        <v>8</v>
      </c>
      <c r="N15" s="79">
        <v>87</v>
      </c>
      <c r="O15" s="79">
        <v>8</v>
      </c>
      <c r="P15" s="79">
        <v>48</v>
      </c>
      <c r="Q15" s="79">
        <v>2</v>
      </c>
      <c r="R15" s="79">
        <v>48</v>
      </c>
      <c r="S15" s="79">
        <v>0</v>
      </c>
      <c r="T15" s="79">
        <v>5</v>
      </c>
      <c r="U15" s="79">
        <v>75</v>
      </c>
      <c r="W15" s="51"/>
    </row>
    <row r="16" spans="1:23" ht="19.5" customHeight="1">
      <c r="A16" s="83">
        <v>11</v>
      </c>
      <c r="B16" s="84" t="s">
        <v>15</v>
      </c>
      <c r="C16" s="80">
        <v>1000</v>
      </c>
      <c r="D16" s="71">
        <v>40</v>
      </c>
      <c r="E16" s="85">
        <f t="shared" si="0"/>
        <v>66.88311688311688</v>
      </c>
      <c r="F16" s="80">
        <f>'Efektywność i jakość usług'!F17</f>
        <v>616</v>
      </c>
      <c r="G16" s="80">
        <v>412</v>
      </c>
      <c r="H16" s="80">
        <v>299</v>
      </c>
      <c r="I16" s="80">
        <v>18</v>
      </c>
      <c r="J16" s="80">
        <v>270</v>
      </c>
      <c r="K16" s="80">
        <v>11</v>
      </c>
      <c r="L16" s="80">
        <v>267</v>
      </c>
      <c r="M16" s="80">
        <v>32</v>
      </c>
      <c r="N16" s="80">
        <v>269</v>
      </c>
      <c r="O16" s="80">
        <v>30</v>
      </c>
      <c r="P16" s="80">
        <v>95</v>
      </c>
      <c r="Q16" s="80">
        <v>0</v>
      </c>
      <c r="R16" s="80">
        <v>95</v>
      </c>
      <c r="S16" s="80">
        <v>0</v>
      </c>
      <c r="T16" s="80">
        <v>18</v>
      </c>
      <c r="U16" s="80">
        <v>33.93</v>
      </c>
      <c r="W16" s="51"/>
    </row>
    <row r="17" spans="1:23" ht="19.5" customHeight="1">
      <c r="A17" s="83">
        <v>12</v>
      </c>
      <c r="B17" s="84" t="s">
        <v>16</v>
      </c>
      <c r="C17" s="80">
        <v>2200</v>
      </c>
      <c r="D17" s="71">
        <v>50</v>
      </c>
      <c r="E17" s="85">
        <f t="shared" si="0"/>
        <v>19.672131147540984</v>
      </c>
      <c r="F17" s="80">
        <f>'Efektywność i jakość usług'!F18</f>
        <v>1220</v>
      </c>
      <c r="G17" s="79">
        <v>240</v>
      </c>
      <c r="H17" s="79">
        <v>168</v>
      </c>
      <c r="I17" s="79">
        <v>0</v>
      </c>
      <c r="J17" s="79">
        <v>161</v>
      </c>
      <c r="K17" s="79">
        <v>7</v>
      </c>
      <c r="L17" s="79">
        <v>137</v>
      </c>
      <c r="M17" s="79">
        <v>31</v>
      </c>
      <c r="N17" s="79">
        <v>137</v>
      </c>
      <c r="O17" s="79">
        <v>31</v>
      </c>
      <c r="P17" s="79">
        <v>50</v>
      </c>
      <c r="Q17" s="79">
        <v>0</v>
      </c>
      <c r="R17" s="79">
        <v>40</v>
      </c>
      <c r="S17" s="79">
        <v>10</v>
      </c>
      <c r="T17" s="79">
        <v>22</v>
      </c>
      <c r="U17" s="80">
        <v>144.41</v>
      </c>
      <c r="W17" s="51"/>
    </row>
    <row r="18" spans="1:23" ht="19.5" customHeight="1">
      <c r="A18" s="83">
        <v>13</v>
      </c>
      <c r="B18" s="84" t="s">
        <v>40</v>
      </c>
      <c r="C18" s="80">
        <v>800</v>
      </c>
      <c r="D18" s="71">
        <v>40</v>
      </c>
      <c r="E18" s="85">
        <f t="shared" si="0"/>
        <v>43.9080459770115</v>
      </c>
      <c r="F18" s="80">
        <f>'Efektywność i jakość usług'!F19</f>
        <v>435</v>
      </c>
      <c r="G18" s="79">
        <v>191</v>
      </c>
      <c r="H18" s="79">
        <v>91</v>
      </c>
      <c r="I18" s="79">
        <v>5</v>
      </c>
      <c r="J18" s="79">
        <v>82</v>
      </c>
      <c r="K18" s="79">
        <v>4</v>
      </c>
      <c r="L18" s="79">
        <v>91</v>
      </c>
      <c r="M18" s="79">
        <v>0</v>
      </c>
      <c r="N18" s="79">
        <v>91</v>
      </c>
      <c r="O18" s="79">
        <v>0</v>
      </c>
      <c r="P18" s="79">
        <v>22</v>
      </c>
      <c r="Q18" s="79">
        <v>0</v>
      </c>
      <c r="R18" s="79">
        <v>22</v>
      </c>
      <c r="S18" s="79">
        <v>0</v>
      </c>
      <c r="T18" s="79">
        <v>78</v>
      </c>
      <c r="U18" s="80">
        <v>140</v>
      </c>
      <c r="W18" s="51"/>
    </row>
    <row r="19" spans="1:23" ht="19.5" customHeight="1">
      <c r="A19" s="83">
        <v>14</v>
      </c>
      <c r="B19" s="84" t="s">
        <v>17</v>
      </c>
      <c r="C19" s="80">
        <v>1000</v>
      </c>
      <c r="D19" s="87">
        <v>40</v>
      </c>
      <c r="E19" s="85">
        <f t="shared" si="0"/>
        <v>45.559845559845556</v>
      </c>
      <c r="F19" s="80">
        <f>'Efektywność i jakość usług'!F20</f>
        <v>518</v>
      </c>
      <c r="G19" s="79">
        <v>236</v>
      </c>
      <c r="H19" s="79">
        <v>209</v>
      </c>
      <c r="I19" s="79">
        <v>6</v>
      </c>
      <c r="J19" s="79">
        <v>207</v>
      </c>
      <c r="K19" s="79">
        <v>2</v>
      </c>
      <c r="L19" s="79">
        <v>93</v>
      </c>
      <c r="M19" s="79">
        <v>116</v>
      </c>
      <c r="N19" s="79">
        <v>209</v>
      </c>
      <c r="O19" s="79">
        <v>0</v>
      </c>
      <c r="P19" s="79">
        <v>17</v>
      </c>
      <c r="Q19" s="79">
        <v>0</v>
      </c>
      <c r="R19" s="79">
        <v>17</v>
      </c>
      <c r="S19" s="79">
        <v>0</v>
      </c>
      <c r="T19" s="79">
        <v>10</v>
      </c>
      <c r="U19" s="79">
        <v>59.7</v>
      </c>
      <c r="W19" s="51"/>
    </row>
    <row r="20" spans="1:23" ht="19.5" customHeight="1">
      <c r="A20" s="83">
        <v>15</v>
      </c>
      <c r="B20" s="84" t="s">
        <v>18</v>
      </c>
      <c r="C20" s="80">
        <v>1500</v>
      </c>
      <c r="D20" s="71">
        <v>40</v>
      </c>
      <c r="E20" s="85">
        <f t="shared" si="0"/>
        <v>66.61764705882352</v>
      </c>
      <c r="F20" s="80">
        <f>'Efektywność i jakość usług'!F21</f>
        <v>680</v>
      </c>
      <c r="G20" s="79">
        <f>H20+P20+T20</f>
        <v>453</v>
      </c>
      <c r="H20" s="79">
        <v>282</v>
      </c>
      <c r="I20" s="79">
        <v>43</v>
      </c>
      <c r="J20" s="79">
        <v>260</v>
      </c>
      <c r="K20" s="79">
        <v>22</v>
      </c>
      <c r="L20" s="79">
        <v>241</v>
      </c>
      <c r="M20" s="79">
        <v>41</v>
      </c>
      <c r="N20" s="79">
        <v>241</v>
      </c>
      <c r="O20" s="79">
        <v>41</v>
      </c>
      <c r="P20" s="79">
        <v>143</v>
      </c>
      <c r="Q20" s="79">
        <v>6</v>
      </c>
      <c r="R20" s="79">
        <v>105</v>
      </c>
      <c r="S20" s="79">
        <v>38</v>
      </c>
      <c r="T20" s="80">
        <v>28</v>
      </c>
      <c r="U20" s="79">
        <v>80</v>
      </c>
      <c r="W20" s="51"/>
    </row>
    <row r="21" spans="1:23" ht="19.5" customHeight="1">
      <c r="A21" s="83">
        <v>16</v>
      </c>
      <c r="B21" s="84" t="s">
        <v>19</v>
      </c>
      <c r="C21" s="80">
        <v>1500</v>
      </c>
      <c r="D21" s="71">
        <v>40</v>
      </c>
      <c r="E21" s="85">
        <f t="shared" si="0"/>
        <v>36.807817589576544</v>
      </c>
      <c r="F21" s="80">
        <f>'Efektywność i jakość usług'!F22</f>
        <v>307</v>
      </c>
      <c r="G21" s="79">
        <v>113</v>
      </c>
      <c r="H21" s="80">
        <v>64</v>
      </c>
      <c r="I21" s="79">
        <v>3</v>
      </c>
      <c r="J21" s="80">
        <v>58</v>
      </c>
      <c r="K21" s="79">
        <v>6</v>
      </c>
      <c r="L21" s="80">
        <v>55</v>
      </c>
      <c r="M21" s="79">
        <v>9</v>
      </c>
      <c r="N21" s="80">
        <v>56</v>
      </c>
      <c r="O21" s="79">
        <v>8</v>
      </c>
      <c r="P21" s="80">
        <v>39</v>
      </c>
      <c r="Q21" s="79">
        <v>0</v>
      </c>
      <c r="R21" s="80">
        <v>25</v>
      </c>
      <c r="S21" s="79">
        <v>14</v>
      </c>
      <c r="T21" s="80">
        <v>10</v>
      </c>
      <c r="U21" s="80">
        <v>58</v>
      </c>
      <c r="W21" s="51"/>
    </row>
    <row r="22" spans="1:23" ht="19.5" customHeight="1" thickBot="1">
      <c r="A22" s="134" t="s">
        <v>172</v>
      </c>
      <c r="B22" s="134"/>
      <c r="C22" s="113">
        <f>SUM(C6:C21)</f>
        <v>18928</v>
      </c>
      <c r="D22" s="114" t="s">
        <v>221</v>
      </c>
      <c r="E22" s="115">
        <f>G22/F22*100</f>
        <v>43.26647564469914</v>
      </c>
      <c r="F22" s="116">
        <f>'Efektywność i jakość usług'!F23</f>
        <v>9074</v>
      </c>
      <c r="G22" s="113">
        <f>SUM(G6:G21)</f>
        <v>3926</v>
      </c>
      <c r="H22" s="113">
        <f aca="true" t="shared" si="1" ref="H22:T22">SUM(H6:H21)</f>
        <v>2583</v>
      </c>
      <c r="I22" s="113">
        <f t="shared" si="1"/>
        <v>113</v>
      </c>
      <c r="J22" s="113">
        <f t="shared" si="1"/>
        <v>2417</v>
      </c>
      <c r="K22" s="113">
        <f t="shared" si="1"/>
        <v>144</v>
      </c>
      <c r="L22" s="113">
        <f t="shared" si="1"/>
        <v>2081</v>
      </c>
      <c r="M22" s="113">
        <f t="shared" si="1"/>
        <v>503</v>
      </c>
      <c r="N22" s="113">
        <f t="shared" si="1"/>
        <v>2225</v>
      </c>
      <c r="O22" s="113">
        <f t="shared" si="1"/>
        <v>359</v>
      </c>
      <c r="P22" s="113">
        <f t="shared" si="1"/>
        <v>903</v>
      </c>
      <c r="Q22" s="113">
        <f t="shared" si="1"/>
        <v>16</v>
      </c>
      <c r="R22" s="113">
        <f t="shared" si="1"/>
        <v>713</v>
      </c>
      <c r="S22" s="113">
        <f t="shared" si="1"/>
        <v>190</v>
      </c>
      <c r="T22" s="113">
        <f t="shared" si="1"/>
        <v>352</v>
      </c>
      <c r="U22" s="113">
        <v>89</v>
      </c>
      <c r="W22" s="51"/>
    </row>
    <row r="23" spans="1:7" ht="13.5" thickTop="1">
      <c r="A23" s="58" t="s">
        <v>200</v>
      </c>
      <c r="C23" s="50"/>
      <c r="D23" s="44"/>
      <c r="E23" s="44"/>
      <c r="F23" s="44"/>
      <c r="G23" s="44"/>
    </row>
    <row r="24" ht="12.75">
      <c r="A24" s="58" t="s">
        <v>252</v>
      </c>
    </row>
    <row r="25" ht="12.75">
      <c r="A25" s="58"/>
    </row>
    <row r="27" ht="12.75">
      <c r="R27" s="52"/>
    </row>
    <row r="28" ht="12.75">
      <c r="R28" s="52"/>
    </row>
  </sheetData>
  <sheetProtection/>
  <mergeCells count="12">
    <mergeCell ref="P3:S3"/>
    <mergeCell ref="A22:B22"/>
    <mergeCell ref="U2:U4"/>
    <mergeCell ref="E2:E4"/>
    <mergeCell ref="D2:D4"/>
    <mergeCell ref="B2:B4"/>
    <mergeCell ref="A2:A4"/>
    <mergeCell ref="C2:C4"/>
    <mergeCell ref="F2:F4"/>
    <mergeCell ref="G2:T2"/>
    <mergeCell ref="G3:G4"/>
    <mergeCell ref="H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80" zoomScaleNormal="80" zoomScalePageLayoutView="0" workbookViewId="0" topLeftCell="A1">
      <pane xSplit="2" ySplit="5" topLeftCell="C6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U20" sqref="U20"/>
    </sheetView>
  </sheetViews>
  <sheetFormatPr defaultColWidth="8.796875" defaultRowHeight="14.25"/>
  <cols>
    <col min="1" max="1" width="3.3984375" style="27" customWidth="1"/>
    <col min="2" max="2" width="18.3984375" style="26" customWidth="1"/>
    <col min="3" max="3" width="11.8984375" style="26" customWidth="1"/>
    <col min="4" max="4" width="7.59765625" style="27" customWidth="1"/>
    <col min="5" max="5" width="7.8984375" style="27" customWidth="1"/>
    <col min="6" max="6" width="10.09765625" style="27" customWidth="1"/>
    <col min="7" max="7" width="9.8984375" style="27" customWidth="1"/>
    <col min="8" max="8" width="8.5" style="27" customWidth="1"/>
    <col min="9" max="9" width="9" style="27" customWidth="1"/>
    <col min="10" max="10" width="9.5" style="27" customWidth="1"/>
    <col min="11" max="11" width="12.3984375" style="27" customWidth="1"/>
    <col min="12" max="12" width="13.19921875" style="27" customWidth="1"/>
    <col min="13" max="13" width="9" style="27" customWidth="1"/>
    <col min="14" max="14" width="9.69921875" style="27" customWidth="1"/>
    <col min="15" max="15" width="12" style="27" customWidth="1"/>
    <col min="16" max="16" width="13" style="27" customWidth="1"/>
    <col min="17" max="17" width="11.09765625" style="27" customWidth="1"/>
    <col min="18" max="16384" width="9" style="27" customWidth="1"/>
  </cols>
  <sheetData>
    <row r="1" ht="16.5" thickBot="1">
      <c r="A1" s="25" t="s">
        <v>223</v>
      </c>
    </row>
    <row r="2" spans="1:17" ht="28.5" customHeight="1" thickTop="1">
      <c r="A2" s="132" t="s">
        <v>0</v>
      </c>
      <c r="B2" s="132" t="s">
        <v>8</v>
      </c>
      <c r="C2" s="132" t="s">
        <v>201</v>
      </c>
      <c r="D2" s="132" t="s">
        <v>89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42" customHeight="1">
      <c r="A3" s="133"/>
      <c r="B3" s="133"/>
      <c r="C3" s="133"/>
      <c r="D3" s="133" t="s">
        <v>57</v>
      </c>
      <c r="E3" s="133" t="s">
        <v>63</v>
      </c>
      <c r="F3" s="133"/>
      <c r="G3" s="133"/>
      <c r="H3" s="133"/>
      <c r="I3" s="133"/>
      <c r="J3" s="133"/>
      <c r="K3" s="133"/>
      <c r="L3" s="133"/>
      <c r="M3" s="133" t="s">
        <v>224</v>
      </c>
      <c r="N3" s="133"/>
      <c r="O3" s="133"/>
      <c r="P3" s="133"/>
      <c r="Q3" s="109" t="s">
        <v>67</v>
      </c>
    </row>
    <row r="4" spans="1:17" ht="94.5" customHeight="1">
      <c r="A4" s="133"/>
      <c r="B4" s="133"/>
      <c r="C4" s="133"/>
      <c r="D4" s="133"/>
      <c r="E4" s="109" t="s">
        <v>57</v>
      </c>
      <c r="F4" s="109" t="s">
        <v>217</v>
      </c>
      <c r="G4" s="109" t="s">
        <v>64</v>
      </c>
      <c r="H4" s="109" t="s">
        <v>206</v>
      </c>
      <c r="I4" s="109" t="s">
        <v>65</v>
      </c>
      <c r="J4" s="109" t="s">
        <v>66</v>
      </c>
      <c r="K4" s="109" t="s">
        <v>211</v>
      </c>
      <c r="L4" s="109" t="s">
        <v>207</v>
      </c>
      <c r="M4" s="109" t="s">
        <v>57</v>
      </c>
      <c r="N4" s="109" t="s">
        <v>217</v>
      </c>
      <c r="O4" s="109" t="s">
        <v>239</v>
      </c>
      <c r="P4" s="109" t="s">
        <v>208</v>
      </c>
      <c r="Q4" s="109" t="s">
        <v>57</v>
      </c>
    </row>
    <row r="5" spans="1:17" s="28" customFormat="1" ht="15.75" customHeight="1">
      <c r="A5" s="64">
        <v>1</v>
      </c>
      <c r="B5" s="64">
        <v>2</v>
      </c>
      <c r="C5" s="6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11</v>
      </c>
      <c r="L5" s="74">
        <v>12</v>
      </c>
      <c r="M5" s="74">
        <v>13</v>
      </c>
      <c r="N5" s="74">
        <v>14</v>
      </c>
      <c r="O5" s="74">
        <v>15</v>
      </c>
      <c r="P5" s="74">
        <v>16</v>
      </c>
      <c r="Q5" s="74">
        <v>17</v>
      </c>
    </row>
    <row r="6" spans="1:17" s="29" customFormat="1" ht="19.5" customHeight="1">
      <c r="A6" s="65">
        <v>1</v>
      </c>
      <c r="B6" s="76" t="s">
        <v>9</v>
      </c>
      <c r="C6" s="73">
        <v>1510</v>
      </c>
      <c r="D6" s="78">
        <v>197</v>
      </c>
      <c r="E6" s="78">
        <v>147</v>
      </c>
      <c r="F6" s="78">
        <v>0</v>
      </c>
      <c r="G6" s="78">
        <v>139</v>
      </c>
      <c r="H6" s="78">
        <v>8</v>
      </c>
      <c r="I6" s="78">
        <v>136</v>
      </c>
      <c r="J6" s="78">
        <v>11</v>
      </c>
      <c r="K6" s="78">
        <v>147</v>
      </c>
      <c r="L6" s="78">
        <v>0</v>
      </c>
      <c r="M6" s="78">
        <v>35</v>
      </c>
      <c r="N6" s="78">
        <v>0</v>
      </c>
      <c r="O6" s="78">
        <v>35</v>
      </c>
      <c r="P6" s="78">
        <v>0</v>
      </c>
      <c r="Q6" s="78">
        <v>15</v>
      </c>
    </row>
    <row r="7" spans="1:18" ht="19.5" customHeight="1">
      <c r="A7" s="65">
        <v>2</v>
      </c>
      <c r="B7" s="76" t="s">
        <v>10</v>
      </c>
      <c r="C7" s="73">
        <v>1200</v>
      </c>
      <c r="D7" s="78">
        <v>51</v>
      </c>
      <c r="E7" s="78">
        <v>42</v>
      </c>
      <c r="F7" s="78">
        <v>3</v>
      </c>
      <c r="G7" s="78">
        <v>42</v>
      </c>
      <c r="H7" s="78">
        <v>0</v>
      </c>
      <c r="I7" s="78">
        <v>39</v>
      </c>
      <c r="J7" s="78">
        <v>3</v>
      </c>
      <c r="K7" s="78">
        <v>41</v>
      </c>
      <c r="L7" s="78">
        <v>1</v>
      </c>
      <c r="M7" s="78">
        <v>10</v>
      </c>
      <c r="N7" s="78">
        <v>0</v>
      </c>
      <c r="O7" s="78">
        <v>10</v>
      </c>
      <c r="P7" s="78">
        <v>0</v>
      </c>
      <c r="Q7" s="78">
        <v>5</v>
      </c>
      <c r="R7" s="29"/>
    </row>
    <row r="8" spans="1:18" ht="19.5" customHeight="1">
      <c r="A8" s="65">
        <v>3</v>
      </c>
      <c r="B8" s="76" t="s">
        <v>1</v>
      </c>
      <c r="C8" s="73">
        <v>1000</v>
      </c>
      <c r="D8" s="78">
        <v>112</v>
      </c>
      <c r="E8" s="78">
        <v>94</v>
      </c>
      <c r="F8" s="78">
        <v>2</v>
      </c>
      <c r="G8" s="78">
        <v>86</v>
      </c>
      <c r="H8" s="78">
        <v>8</v>
      </c>
      <c r="I8" s="78">
        <v>76</v>
      </c>
      <c r="J8" s="78">
        <v>18</v>
      </c>
      <c r="K8" s="78">
        <v>76</v>
      </c>
      <c r="L8" s="78">
        <v>18</v>
      </c>
      <c r="M8" s="78">
        <v>10</v>
      </c>
      <c r="N8" s="78">
        <v>0</v>
      </c>
      <c r="O8" s="78">
        <v>10</v>
      </c>
      <c r="P8" s="78">
        <v>0</v>
      </c>
      <c r="Q8" s="78">
        <v>8</v>
      </c>
      <c r="R8" s="29"/>
    </row>
    <row r="9" spans="1:18" ht="19.5" customHeight="1">
      <c r="A9" s="65">
        <v>4</v>
      </c>
      <c r="B9" s="76" t="s">
        <v>2</v>
      </c>
      <c r="C9" s="73">
        <v>600</v>
      </c>
      <c r="D9" s="78">
        <v>65</v>
      </c>
      <c r="E9" s="73" t="s">
        <v>199</v>
      </c>
      <c r="F9" s="73" t="s">
        <v>199</v>
      </c>
      <c r="G9" s="73" t="s">
        <v>199</v>
      </c>
      <c r="H9" s="73" t="s">
        <v>199</v>
      </c>
      <c r="I9" s="73" t="s">
        <v>199</v>
      </c>
      <c r="J9" s="73" t="s">
        <v>199</v>
      </c>
      <c r="K9" s="73" t="s">
        <v>199</v>
      </c>
      <c r="L9" s="73" t="s">
        <v>199</v>
      </c>
      <c r="M9" s="73" t="s">
        <v>199</v>
      </c>
      <c r="N9" s="73" t="s">
        <v>199</v>
      </c>
      <c r="O9" s="73" t="s">
        <v>199</v>
      </c>
      <c r="P9" s="73" t="s">
        <v>199</v>
      </c>
      <c r="Q9" s="73" t="s">
        <v>199</v>
      </c>
      <c r="R9" s="29"/>
    </row>
    <row r="10" spans="1:18" ht="19.5" customHeight="1">
      <c r="A10" s="65">
        <v>5</v>
      </c>
      <c r="B10" s="76" t="s">
        <v>3</v>
      </c>
      <c r="C10" s="73">
        <v>1500</v>
      </c>
      <c r="D10" s="78">
        <v>277</v>
      </c>
      <c r="E10" s="78">
        <v>190</v>
      </c>
      <c r="F10" s="78">
        <v>3</v>
      </c>
      <c r="G10" s="78">
        <v>187</v>
      </c>
      <c r="H10" s="78">
        <v>3</v>
      </c>
      <c r="I10" s="78">
        <v>152</v>
      </c>
      <c r="J10" s="78">
        <v>39</v>
      </c>
      <c r="K10" s="78">
        <v>152</v>
      </c>
      <c r="L10" s="78">
        <v>39</v>
      </c>
      <c r="M10" s="78">
        <v>21</v>
      </c>
      <c r="N10" s="78">
        <v>0</v>
      </c>
      <c r="O10" s="78">
        <v>21</v>
      </c>
      <c r="P10" s="78">
        <v>0</v>
      </c>
      <c r="Q10" s="78">
        <v>80</v>
      </c>
      <c r="R10" s="29"/>
    </row>
    <row r="11" spans="1:18" s="30" customFormat="1" ht="19.5" customHeight="1">
      <c r="A11" s="65">
        <v>6</v>
      </c>
      <c r="B11" s="76" t="s">
        <v>11</v>
      </c>
      <c r="C11" s="73">
        <v>1000</v>
      </c>
      <c r="D11" s="73">
        <v>362</v>
      </c>
      <c r="E11" s="88">
        <v>221</v>
      </c>
      <c r="F11" s="73">
        <v>7</v>
      </c>
      <c r="G11" s="73">
        <v>165</v>
      </c>
      <c r="H11" s="73">
        <v>56</v>
      </c>
      <c r="I11" s="88">
        <v>149</v>
      </c>
      <c r="J11" s="88">
        <v>72</v>
      </c>
      <c r="K11" s="73">
        <v>151</v>
      </c>
      <c r="L11" s="73">
        <v>70</v>
      </c>
      <c r="M11" s="73">
        <v>124</v>
      </c>
      <c r="N11" s="73">
        <v>6</v>
      </c>
      <c r="O11" s="73">
        <v>30</v>
      </c>
      <c r="P11" s="73">
        <v>94</v>
      </c>
      <c r="Q11" s="73">
        <v>17</v>
      </c>
      <c r="R11" s="29"/>
    </row>
    <row r="12" spans="1:18" ht="19.5" customHeight="1">
      <c r="A12" s="65">
        <v>7</v>
      </c>
      <c r="B12" s="76" t="s">
        <v>12</v>
      </c>
      <c r="C12" s="73">
        <v>1200</v>
      </c>
      <c r="D12" s="78">
        <v>151</v>
      </c>
      <c r="E12" s="78">
        <v>96</v>
      </c>
      <c r="F12" s="78">
        <v>0</v>
      </c>
      <c r="G12" s="78">
        <v>86</v>
      </c>
      <c r="H12" s="78">
        <v>10</v>
      </c>
      <c r="I12" s="78">
        <v>80</v>
      </c>
      <c r="J12" s="78">
        <v>16</v>
      </c>
      <c r="K12" s="78">
        <v>81</v>
      </c>
      <c r="L12" s="78">
        <v>15</v>
      </c>
      <c r="M12" s="78">
        <v>29</v>
      </c>
      <c r="N12" s="78">
        <v>0</v>
      </c>
      <c r="O12" s="78">
        <v>22</v>
      </c>
      <c r="P12" s="78">
        <v>7</v>
      </c>
      <c r="Q12" s="78">
        <v>26</v>
      </c>
      <c r="R12" s="29"/>
    </row>
    <row r="13" spans="1:18" ht="19.5" customHeight="1">
      <c r="A13" s="65">
        <v>8</v>
      </c>
      <c r="B13" s="76" t="s">
        <v>4</v>
      </c>
      <c r="C13" s="73">
        <v>600</v>
      </c>
      <c r="D13" s="78">
        <v>44</v>
      </c>
      <c r="E13" s="78">
        <v>37</v>
      </c>
      <c r="F13" s="78">
        <v>3</v>
      </c>
      <c r="G13" s="78">
        <v>33</v>
      </c>
      <c r="H13" s="78">
        <v>4</v>
      </c>
      <c r="I13" s="78">
        <v>35</v>
      </c>
      <c r="J13" s="78">
        <v>2</v>
      </c>
      <c r="K13" s="78">
        <v>37</v>
      </c>
      <c r="L13" s="78">
        <v>0</v>
      </c>
      <c r="M13" s="78">
        <v>3</v>
      </c>
      <c r="N13" s="78">
        <v>0</v>
      </c>
      <c r="O13" s="78">
        <v>3</v>
      </c>
      <c r="P13" s="78">
        <v>0</v>
      </c>
      <c r="Q13" s="78">
        <v>4</v>
      </c>
      <c r="R13" s="29"/>
    </row>
    <row r="14" spans="1:18" ht="19.5" customHeight="1">
      <c r="A14" s="65">
        <v>9</v>
      </c>
      <c r="B14" s="76" t="s">
        <v>13</v>
      </c>
      <c r="C14" s="73">
        <v>1500</v>
      </c>
      <c r="D14" s="73">
        <v>226</v>
      </c>
      <c r="E14" s="73">
        <v>172</v>
      </c>
      <c r="F14" s="73">
        <v>10</v>
      </c>
      <c r="G14" s="73">
        <v>163</v>
      </c>
      <c r="H14" s="73">
        <v>9</v>
      </c>
      <c r="I14" s="73">
        <v>172</v>
      </c>
      <c r="J14" s="73">
        <v>0</v>
      </c>
      <c r="K14" s="73">
        <v>172</v>
      </c>
      <c r="L14" s="73">
        <v>0</v>
      </c>
      <c r="M14" s="73">
        <v>40</v>
      </c>
      <c r="N14" s="73">
        <v>0</v>
      </c>
      <c r="O14" s="73">
        <v>40</v>
      </c>
      <c r="P14" s="73">
        <v>0</v>
      </c>
      <c r="Q14" s="73">
        <v>14</v>
      </c>
      <c r="R14" s="29"/>
    </row>
    <row r="15" spans="1:18" ht="19.5" customHeight="1">
      <c r="A15" s="65">
        <v>10</v>
      </c>
      <c r="B15" s="76" t="s">
        <v>14</v>
      </c>
      <c r="C15" s="73">
        <v>818</v>
      </c>
      <c r="D15" s="78">
        <v>70</v>
      </c>
      <c r="E15" s="78">
        <v>56</v>
      </c>
      <c r="F15" s="78">
        <v>0</v>
      </c>
      <c r="G15" s="78">
        <v>53</v>
      </c>
      <c r="H15" s="78">
        <v>3</v>
      </c>
      <c r="I15" s="78">
        <v>51</v>
      </c>
      <c r="J15" s="78">
        <v>5</v>
      </c>
      <c r="K15" s="78">
        <v>51</v>
      </c>
      <c r="L15" s="78">
        <v>5</v>
      </c>
      <c r="M15" s="78">
        <v>11</v>
      </c>
      <c r="N15" s="78">
        <v>0</v>
      </c>
      <c r="O15" s="78">
        <v>11</v>
      </c>
      <c r="P15" s="78">
        <v>0</v>
      </c>
      <c r="Q15" s="78">
        <v>3</v>
      </c>
      <c r="R15" s="29"/>
    </row>
    <row r="16" spans="1:18" ht="19.5" customHeight="1">
      <c r="A16" s="65">
        <v>11</v>
      </c>
      <c r="B16" s="76" t="s">
        <v>15</v>
      </c>
      <c r="C16" s="73">
        <v>1000</v>
      </c>
      <c r="D16" s="78">
        <v>290</v>
      </c>
      <c r="E16" s="78">
        <v>232</v>
      </c>
      <c r="F16" s="78">
        <v>2</v>
      </c>
      <c r="G16" s="78">
        <v>218</v>
      </c>
      <c r="H16" s="78">
        <v>12</v>
      </c>
      <c r="I16" s="78">
        <v>206</v>
      </c>
      <c r="J16" s="78">
        <v>26</v>
      </c>
      <c r="K16" s="78">
        <v>205</v>
      </c>
      <c r="L16" s="78">
        <v>27</v>
      </c>
      <c r="M16" s="78">
        <v>41</v>
      </c>
      <c r="N16" s="78">
        <v>0</v>
      </c>
      <c r="O16" s="78">
        <v>41</v>
      </c>
      <c r="P16" s="78">
        <v>0</v>
      </c>
      <c r="Q16" s="78">
        <v>17</v>
      </c>
      <c r="R16" s="29"/>
    </row>
    <row r="17" spans="1:18" ht="19.5" customHeight="1">
      <c r="A17" s="65">
        <v>12</v>
      </c>
      <c r="B17" s="76" t="s">
        <v>16</v>
      </c>
      <c r="C17" s="73">
        <v>2200</v>
      </c>
      <c r="D17" s="78">
        <v>135</v>
      </c>
      <c r="E17" s="78">
        <v>98</v>
      </c>
      <c r="F17" s="78">
        <v>0</v>
      </c>
      <c r="G17" s="78">
        <v>91</v>
      </c>
      <c r="H17" s="78">
        <v>7</v>
      </c>
      <c r="I17" s="78">
        <v>81</v>
      </c>
      <c r="J17" s="78">
        <v>17</v>
      </c>
      <c r="K17" s="78">
        <v>81</v>
      </c>
      <c r="L17" s="78">
        <v>17</v>
      </c>
      <c r="M17" s="78">
        <v>16</v>
      </c>
      <c r="N17" s="78">
        <v>0</v>
      </c>
      <c r="O17" s="78">
        <v>10</v>
      </c>
      <c r="P17" s="78">
        <v>6</v>
      </c>
      <c r="Q17" s="78">
        <v>21</v>
      </c>
      <c r="R17" s="29"/>
    </row>
    <row r="18" spans="1:18" ht="19.5" customHeight="1">
      <c r="A18" s="65">
        <v>13</v>
      </c>
      <c r="B18" s="76" t="s">
        <v>40</v>
      </c>
      <c r="C18" s="73">
        <v>800</v>
      </c>
      <c r="D18" s="78">
        <v>150</v>
      </c>
      <c r="E18" s="78">
        <v>63</v>
      </c>
      <c r="F18" s="78">
        <v>0</v>
      </c>
      <c r="G18" s="78">
        <v>60</v>
      </c>
      <c r="H18" s="78">
        <v>3</v>
      </c>
      <c r="I18" s="78">
        <v>63</v>
      </c>
      <c r="J18" s="78">
        <v>0</v>
      </c>
      <c r="K18" s="78">
        <v>63</v>
      </c>
      <c r="L18" s="78">
        <v>0</v>
      </c>
      <c r="M18" s="78">
        <v>10</v>
      </c>
      <c r="N18" s="78">
        <v>0</v>
      </c>
      <c r="O18" s="78">
        <v>10</v>
      </c>
      <c r="P18" s="78">
        <v>0</v>
      </c>
      <c r="Q18" s="78">
        <v>77</v>
      </c>
      <c r="R18" s="29"/>
    </row>
    <row r="19" spans="1:18" ht="19.5" customHeight="1">
      <c r="A19" s="65">
        <v>14</v>
      </c>
      <c r="B19" s="76" t="s">
        <v>17</v>
      </c>
      <c r="C19" s="73">
        <v>1000</v>
      </c>
      <c r="D19" s="78">
        <v>101</v>
      </c>
      <c r="E19" s="78">
        <v>88</v>
      </c>
      <c r="F19" s="78">
        <v>5</v>
      </c>
      <c r="G19" s="78">
        <v>86</v>
      </c>
      <c r="H19" s="78">
        <v>2</v>
      </c>
      <c r="I19" s="78">
        <v>72</v>
      </c>
      <c r="J19" s="78">
        <v>16</v>
      </c>
      <c r="K19" s="78">
        <v>88</v>
      </c>
      <c r="L19" s="78">
        <v>0</v>
      </c>
      <c r="M19" s="78">
        <v>3</v>
      </c>
      <c r="N19" s="78">
        <v>0</v>
      </c>
      <c r="O19" s="78">
        <v>3</v>
      </c>
      <c r="P19" s="78">
        <v>0</v>
      </c>
      <c r="Q19" s="78">
        <v>10</v>
      </c>
      <c r="R19" s="29"/>
    </row>
    <row r="20" spans="1:18" ht="19.5" customHeight="1">
      <c r="A20" s="65">
        <v>15</v>
      </c>
      <c r="B20" s="76" t="s">
        <v>18</v>
      </c>
      <c r="C20" s="73">
        <v>1500</v>
      </c>
      <c r="D20" s="78">
        <f>E20+M20+Q20</f>
        <v>256</v>
      </c>
      <c r="E20" s="78">
        <v>181</v>
      </c>
      <c r="F20" s="78">
        <v>24</v>
      </c>
      <c r="G20" s="78">
        <v>160</v>
      </c>
      <c r="H20" s="78">
        <v>21</v>
      </c>
      <c r="I20" s="78">
        <v>154</v>
      </c>
      <c r="J20" s="78">
        <v>27</v>
      </c>
      <c r="K20" s="78">
        <v>154</v>
      </c>
      <c r="L20" s="78">
        <v>27</v>
      </c>
      <c r="M20" s="78">
        <v>55</v>
      </c>
      <c r="N20" s="78">
        <v>1</v>
      </c>
      <c r="O20" s="78">
        <v>46</v>
      </c>
      <c r="P20" s="78">
        <v>9</v>
      </c>
      <c r="Q20" s="78">
        <v>20</v>
      </c>
      <c r="R20" s="29"/>
    </row>
    <row r="21" spans="1:18" ht="19.5" customHeight="1">
      <c r="A21" s="65">
        <v>16</v>
      </c>
      <c r="B21" s="76" t="s">
        <v>19</v>
      </c>
      <c r="C21" s="73">
        <v>1500</v>
      </c>
      <c r="D21" s="78">
        <v>39</v>
      </c>
      <c r="E21" s="78">
        <v>19</v>
      </c>
      <c r="F21" s="78">
        <v>0</v>
      </c>
      <c r="G21" s="78">
        <v>16</v>
      </c>
      <c r="H21" s="78">
        <v>3</v>
      </c>
      <c r="I21" s="78">
        <v>15</v>
      </c>
      <c r="J21" s="78">
        <v>4</v>
      </c>
      <c r="K21" s="78">
        <v>16</v>
      </c>
      <c r="L21" s="78">
        <v>3</v>
      </c>
      <c r="M21" s="78">
        <v>14</v>
      </c>
      <c r="N21" s="78">
        <v>0</v>
      </c>
      <c r="O21" s="78">
        <v>8</v>
      </c>
      <c r="P21" s="78">
        <v>6</v>
      </c>
      <c r="Q21" s="78">
        <v>6</v>
      </c>
      <c r="R21" s="29"/>
    </row>
    <row r="22" spans="1:17" ht="19.5" customHeight="1" thickBot="1">
      <c r="A22" s="121" t="s">
        <v>172</v>
      </c>
      <c r="B22" s="121"/>
      <c r="C22" s="117">
        <f>SUM(C6:C21)</f>
        <v>18928</v>
      </c>
      <c r="D22" s="117">
        <f>SUM(D6:D21)</f>
        <v>2526</v>
      </c>
      <c r="E22" s="117">
        <f>SUM(E6:E21)</f>
        <v>1736</v>
      </c>
      <c r="F22" s="117">
        <f aca="true" t="shared" si="0" ref="F22:Q22">SUM(F6:F21)</f>
        <v>59</v>
      </c>
      <c r="G22" s="117">
        <f t="shared" si="0"/>
        <v>1585</v>
      </c>
      <c r="H22" s="117">
        <f t="shared" si="0"/>
        <v>149</v>
      </c>
      <c r="I22" s="117">
        <f t="shared" si="0"/>
        <v>1481</v>
      </c>
      <c r="J22" s="117">
        <f t="shared" si="0"/>
        <v>256</v>
      </c>
      <c r="K22" s="117">
        <f t="shared" si="0"/>
        <v>1515</v>
      </c>
      <c r="L22" s="117">
        <f t="shared" si="0"/>
        <v>222</v>
      </c>
      <c r="M22" s="117">
        <f t="shared" si="0"/>
        <v>422</v>
      </c>
      <c r="N22" s="117">
        <f t="shared" si="0"/>
        <v>7</v>
      </c>
      <c r="O22" s="117">
        <f t="shared" si="0"/>
        <v>300</v>
      </c>
      <c r="P22" s="117">
        <f t="shared" si="0"/>
        <v>122</v>
      </c>
      <c r="Q22" s="117">
        <f t="shared" si="0"/>
        <v>323</v>
      </c>
    </row>
    <row r="23" ht="13.5" thickTop="1">
      <c r="A23" s="31"/>
    </row>
  </sheetData>
  <sheetProtection/>
  <mergeCells count="8">
    <mergeCell ref="A22:B22"/>
    <mergeCell ref="A2:A4"/>
    <mergeCell ref="D2:Q2"/>
    <mergeCell ref="D3:D4"/>
    <mergeCell ref="E3:L3"/>
    <mergeCell ref="M3:P3"/>
    <mergeCell ref="C2:C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85" zoomScaleNormal="85" zoomScaleSheetLayoutView="82" zoomScalePageLayoutView="0" workbookViewId="0" topLeftCell="A1">
      <pane xSplit="2" ySplit="4" topLeftCell="C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K31" sqref="K31"/>
    </sheetView>
  </sheetViews>
  <sheetFormatPr defaultColWidth="8.796875" defaultRowHeight="14.25"/>
  <cols>
    <col min="1" max="1" width="3.5" style="27" customWidth="1"/>
    <col min="2" max="2" width="16.8984375" style="26" customWidth="1"/>
    <col min="3" max="3" width="12.3984375" style="27" customWidth="1"/>
    <col min="4" max="4" width="12.09765625" style="27" customWidth="1"/>
    <col min="5" max="5" width="14" style="27" customWidth="1"/>
    <col min="6" max="6" width="10.59765625" style="27" customWidth="1"/>
    <col min="7" max="7" width="14.19921875" style="27" customWidth="1"/>
    <col min="8" max="8" width="10.8984375" style="27" customWidth="1"/>
    <col min="9" max="9" width="13.8984375" style="27" customWidth="1"/>
    <col min="10" max="10" width="12.09765625" style="27" customWidth="1"/>
    <col min="11" max="11" width="13.5" style="27" customWidth="1"/>
    <col min="12" max="12" width="13.09765625" style="27" customWidth="1"/>
    <col min="13" max="13" width="11.09765625" style="27" customWidth="1"/>
    <col min="14" max="14" width="12.09765625" style="27" bestFit="1" customWidth="1"/>
    <col min="15" max="15" width="12.69921875" style="27" bestFit="1" customWidth="1"/>
    <col min="16" max="16" width="9.8984375" style="27" bestFit="1" customWidth="1"/>
    <col min="17" max="17" width="12.09765625" style="27" bestFit="1" customWidth="1"/>
    <col min="18" max="18" width="11.8984375" style="27" customWidth="1"/>
    <col min="19" max="19" width="11.3984375" style="27" bestFit="1" customWidth="1"/>
    <col min="20" max="20" width="10.09765625" style="27" customWidth="1"/>
    <col min="21" max="21" width="14.69921875" style="27" customWidth="1"/>
    <col min="22" max="22" width="13.3984375" style="27" customWidth="1"/>
    <col min="23" max="23" width="9" style="27" customWidth="1"/>
    <col min="24" max="24" width="16.59765625" style="27" customWidth="1"/>
    <col min="25" max="16384" width="9" style="27" customWidth="1"/>
  </cols>
  <sheetData>
    <row r="1" ht="16.5" thickBot="1">
      <c r="A1" s="25" t="s">
        <v>235</v>
      </c>
    </row>
    <row r="2" spans="1:20" ht="36" customHeight="1" thickTop="1">
      <c r="A2" s="132" t="s">
        <v>0</v>
      </c>
      <c r="B2" s="132" t="s">
        <v>8</v>
      </c>
      <c r="C2" s="132" t="s">
        <v>90</v>
      </c>
      <c r="D2" s="132"/>
      <c r="E2" s="135" t="s">
        <v>159</v>
      </c>
      <c r="F2" s="135"/>
      <c r="G2" s="135"/>
      <c r="H2" s="135"/>
      <c r="I2" s="135"/>
      <c r="J2" s="135"/>
      <c r="K2" s="135"/>
      <c r="L2" s="135"/>
      <c r="M2" s="132" t="s">
        <v>91</v>
      </c>
      <c r="N2" s="132"/>
      <c r="O2" s="132"/>
      <c r="P2" s="132" t="s">
        <v>92</v>
      </c>
      <c r="Q2" s="132"/>
      <c r="R2" s="132"/>
      <c r="S2" s="132" t="s">
        <v>93</v>
      </c>
      <c r="T2" s="132"/>
    </row>
    <row r="3" spans="1:20" ht="105.75" customHeight="1">
      <c r="A3" s="133"/>
      <c r="B3" s="133"/>
      <c r="C3" s="109" t="s">
        <v>246</v>
      </c>
      <c r="D3" s="109" t="s">
        <v>245</v>
      </c>
      <c r="E3" s="109" t="s">
        <v>226</v>
      </c>
      <c r="F3" s="109" t="s">
        <v>247</v>
      </c>
      <c r="G3" s="109" t="s">
        <v>227</v>
      </c>
      <c r="H3" s="109" t="s">
        <v>248</v>
      </c>
      <c r="I3" s="109" t="s">
        <v>228</v>
      </c>
      <c r="J3" s="109" t="s">
        <v>249</v>
      </c>
      <c r="K3" s="109" t="s">
        <v>229</v>
      </c>
      <c r="L3" s="109" t="s">
        <v>250</v>
      </c>
      <c r="M3" s="109" t="s">
        <v>230</v>
      </c>
      <c r="N3" s="109" t="s">
        <v>251</v>
      </c>
      <c r="O3" s="109" t="s">
        <v>231</v>
      </c>
      <c r="P3" s="109" t="s">
        <v>230</v>
      </c>
      <c r="Q3" s="109" t="s">
        <v>251</v>
      </c>
      <c r="R3" s="109" t="s">
        <v>231</v>
      </c>
      <c r="S3" s="109" t="s">
        <v>225</v>
      </c>
      <c r="T3" s="109" t="s">
        <v>160</v>
      </c>
    </row>
    <row r="4" spans="1:20" s="28" customFormat="1" ht="15.75" customHeight="1">
      <c r="A4" s="89">
        <v>1</v>
      </c>
      <c r="B4" s="89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90">
        <v>10</v>
      </c>
      <c r="K4" s="90">
        <v>11</v>
      </c>
      <c r="L4" s="90">
        <v>12</v>
      </c>
      <c r="M4" s="90">
        <v>13</v>
      </c>
      <c r="N4" s="90">
        <v>14</v>
      </c>
      <c r="O4" s="90">
        <v>15</v>
      </c>
      <c r="P4" s="90">
        <v>16</v>
      </c>
      <c r="Q4" s="90">
        <v>17</v>
      </c>
      <c r="R4" s="90">
        <v>18</v>
      </c>
      <c r="S4" s="90">
        <v>19</v>
      </c>
      <c r="T4" s="90">
        <v>20</v>
      </c>
    </row>
    <row r="5" spans="1:24" s="29" customFormat="1" ht="19.5" customHeight="1">
      <c r="A5" s="65">
        <v>1</v>
      </c>
      <c r="B5" s="76" t="s">
        <v>9</v>
      </c>
      <c r="C5" s="91">
        <v>16912000</v>
      </c>
      <c r="D5" s="91">
        <f>F5+H5+J5+L5</f>
        <v>6810440</v>
      </c>
      <c r="E5" s="92">
        <v>1510</v>
      </c>
      <c r="F5" s="93">
        <v>3382400</v>
      </c>
      <c r="G5" s="94">
        <v>857</v>
      </c>
      <c r="H5" s="95">
        <v>1896384</v>
      </c>
      <c r="I5" s="92">
        <v>273</v>
      </c>
      <c r="J5" s="95">
        <v>890232</v>
      </c>
      <c r="K5" s="92">
        <v>197</v>
      </c>
      <c r="L5" s="95">
        <v>641424</v>
      </c>
      <c r="M5" s="95">
        <v>73533.16</v>
      </c>
      <c r="N5" s="95">
        <v>0</v>
      </c>
      <c r="O5" s="95">
        <v>73533.16</v>
      </c>
      <c r="P5" s="95">
        <v>73533.16</v>
      </c>
      <c r="Q5" s="95">
        <v>0</v>
      </c>
      <c r="R5" s="95">
        <v>73533.16</v>
      </c>
      <c r="S5" s="95">
        <v>0</v>
      </c>
      <c r="T5" s="95">
        <v>0</v>
      </c>
      <c r="U5" s="54"/>
      <c r="V5" s="54"/>
      <c r="X5" s="54"/>
    </row>
    <row r="6" spans="1:22" ht="24" customHeight="1">
      <c r="A6" s="65">
        <v>2</v>
      </c>
      <c r="B6" s="76" t="s">
        <v>10</v>
      </c>
      <c r="C6" s="91">
        <v>12720000</v>
      </c>
      <c r="D6" s="91">
        <f>F6+H6+J6+L6</f>
        <v>3309320</v>
      </c>
      <c r="E6" s="96">
        <v>1200</v>
      </c>
      <c r="F6" s="93">
        <v>2544000</v>
      </c>
      <c r="G6" s="97">
        <f>166</f>
        <v>166</v>
      </c>
      <c r="H6" s="95">
        <f>G6*2120</f>
        <v>351920</v>
      </c>
      <c r="I6" s="96">
        <v>79</v>
      </c>
      <c r="J6" s="95">
        <f>I6*3180</f>
        <v>251220</v>
      </c>
      <c r="K6" s="96">
        <v>51</v>
      </c>
      <c r="L6" s="95">
        <f>K6*3180</f>
        <v>162180</v>
      </c>
      <c r="M6" s="95">
        <f>N6+O6</f>
        <v>1020811.8</v>
      </c>
      <c r="N6" s="95">
        <v>1020811.8</v>
      </c>
      <c r="O6" s="95">
        <v>0</v>
      </c>
      <c r="P6" s="95">
        <v>0</v>
      </c>
      <c r="Q6" s="95">
        <v>0</v>
      </c>
      <c r="R6" s="95">
        <v>0</v>
      </c>
      <c r="S6" s="95">
        <v>142223.67</v>
      </c>
      <c r="T6" s="95">
        <v>0</v>
      </c>
      <c r="U6" s="54"/>
      <c r="V6" s="54"/>
    </row>
    <row r="7" spans="1:22" ht="19.5" customHeight="1">
      <c r="A7" s="65">
        <v>3</v>
      </c>
      <c r="B7" s="76" t="s">
        <v>1</v>
      </c>
      <c r="C7" s="98">
        <v>11343420</v>
      </c>
      <c r="D7" s="91">
        <f aca="true" t="shared" si="0" ref="D7:D20">F7+H7+J7+L7</f>
        <v>4659872.140000001</v>
      </c>
      <c r="E7" s="92">
        <v>1000</v>
      </c>
      <c r="F7" s="93">
        <v>2268680</v>
      </c>
      <c r="G7" s="99">
        <v>541</v>
      </c>
      <c r="H7" s="95">
        <v>1227355.88</v>
      </c>
      <c r="I7" s="92">
        <v>230</v>
      </c>
      <c r="J7" s="95">
        <v>782696.9</v>
      </c>
      <c r="K7" s="92">
        <v>112</v>
      </c>
      <c r="L7" s="95">
        <v>381139.36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54"/>
      <c r="V7" s="54"/>
    </row>
    <row r="8" spans="1:24" ht="19.5" customHeight="1">
      <c r="A8" s="65">
        <v>4</v>
      </c>
      <c r="B8" s="76" t="s">
        <v>2</v>
      </c>
      <c r="C8" s="91">
        <v>6180000</v>
      </c>
      <c r="D8" s="91">
        <f t="shared" si="0"/>
        <v>1984748.2</v>
      </c>
      <c r="E8" s="92">
        <v>600</v>
      </c>
      <c r="F8" s="93">
        <v>1236000</v>
      </c>
      <c r="G8" s="99">
        <v>190</v>
      </c>
      <c r="H8" s="95">
        <v>360026.2</v>
      </c>
      <c r="I8" s="92">
        <v>85</v>
      </c>
      <c r="J8" s="95">
        <v>236539.5</v>
      </c>
      <c r="K8" s="92">
        <v>54</v>
      </c>
      <c r="L8" s="95">
        <v>152182.5</v>
      </c>
      <c r="M8" s="95">
        <v>309631.41</v>
      </c>
      <c r="N8" s="95">
        <v>268754.47</v>
      </c>
      <c r="O8" s="95">
        <v>23213.08</v>
      </c>
      <c r="P8" s="95">
        <v>0</v>
      </c>
      <c r="Q8" s="95">
        <v>0</v>
      </c>
      <c r="R8" s="95">
        <v>0</v>
      </c>
      <c r="S8" s="95">
        <v>2163000</v>
      </c>
      <c r="T8" s="95">
        <v>0</v>
      </c>
      <c r="U8" s="54"/>
      <c r="V8" s="54"/>
      <c r="X8" s="55"/>
    </row>
    <row r="9" spans="1:22" ht="19.5" customHeight="1">
      <c r="A9" s="65">
        <v>5</v>
      </c>
      <c r="B9" s="76" t="s">
        <v>3</v>
      </c>
      <c r="C9" s="91">
        <v>17015100</v>
      </c>
      <c r="D9" s="91">
        <f t="shared" si="0"/>
        <v>7143332.87</v>
      </c>
      <c r="E9" s="96">
        <v>1500</v>
      </c>
      <c r="F9" s="93">
        <v>3403019.97</v>
      </c>
      <c r="G9" s="99">
        <v>786</v>
      </c>
      <c r="H9" s="95">
        <v>1736239.98</v>
      </c>
      <c r="I9" s="92">
        <v>351</v>
      </c>
      <c r="J9" s="95">
        <v>1122534.06</v>
      </c>
      <c r="K9" s="92">
        <v>277</v>
      </c>
      <c r="L9" s="95">
        <v>881538.86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54"/>
      <c r="V9" s="54"/>
    </row>
    <row r="10" spans="1:22" s="30" customFormat="1" ht="19.5" customHeight="1">
      <c r="A10" s="65">
        <v>6</v>
      </c>
      <c r="B10" s="76" t="s">
        <v>11</v>
      </c>
      <c r="C10" s="91">
        <v>8710356.96</v>
      </c>
      <c r="D10" s="91">
        <f t="shared" si="0"/>
        <v>4952614</v>
      </c>
      <c r="E10" s="96">
        <v>1000</v>
      </c>
      <c r="F10" s="93">
        <v>2219780</v>
      </c>
      <c r="G10" s="101">
        <v>546</v>
      </c>
      <c r="H10" s="95">
        <v>815770</v>
      </c>
      <c r="I10" s="96">
        <v>424</v>
      </c>
      <c r="J10" s="95">
        <v>1031034</v>
      </c>
      <c r="K10" s="96">
        <v>362</v>
      </c>
      <c r="L10" s="95">
        <v>886030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54"/>
      <c r="V10" s="54"/>
    </row>
    <row r="11" spans="1:22" ht="19.5" customHeight="1">
      <c r="A11" s="65">
        <v>7</v>
      </c>
      <c r="B11" s="76" t="s">
        <v>12</v>
      </c>
      <c r="C11" s="98">
        <v>13200000</v>
      </c>
      <c r="D11" s="91">
        <f t="shared" si="0"/>
        <v>4945875</v>
      </c>
      <c r="E11" s="92">
        <v>1200</v>
      </c>
      <c r="F11" s="103">
        <v>2640000</v>
      </c>
      <c r="G11" s="99">
        <v>591</v>
      </c>
      <c r="H11" s="95">
        <v>1212090</v>
      </c>
      <c r="I11" s="92">
        <v>205</v>
      </c>
      <c r="J11" s="100">
        <v>625020</v>
      </c>
      <c r="K11" s="92">
        <v>151</v>
      </c>
      <c r="L11" s="95">
        <v>468765</v>
      </c>
      <c r="M11" s="95">
        <v>28890.67</v>
      </c>
      <c r="N11" s="95">
        <v>28890.67</v>
      </c>
      <c r="O11" s="95">
        <v>0</v>
      </c>
      <c r="P11" s="95">
        <v>28890.67</v>
      </c>
      <c r="Q11" s="95">
        <v>28890.67</v>
      </c>
      <c r="R11" s="95">
        <v>0</v>
      </c>
      <c r="S11" s="95">
        <v>0</v>
      </c>
      <c r="T11" s="95">
        <v>0</v>
      </c>
      <c r="U11" s="54"/>
      <c r="V11" s="54"/>
    </row>
    <row r="12" spans="1:22" ht="19.5" customHeight="1">
      <c r="A12" s="65">
        <v>8</v>
      </c>
      <c r="B12" s="76" t="s">
        <v>4</v>
      </c>
      <c r="C12" s="98">
        <v>6806000</v>
      </c>
      <c r="D12" s="91">
        <f t="shared" si="0"/>
        <v>2664569.35</v>
      </c>
      <c r="E12" s="92">
        <v>600</v>
      </c>
      <c r="F12" s="103">
        <v>1361210.4</v>
      </c>
      <c r="G12" s="99">
        <v>384</v>
      </c>
      <c r="H12" s="100">
        <v>871174.66</v>
      </c>
      <c r="I12" s="92">
        <v>83</v>
      </c>
      <c r="J12" s="100">
        <v>282451.15</v>
      </c>
      <c r="K12" s="92">
        <v>44</v>
      </c>
      <c r="L12" s="95">
        <v>149733.14</v>
      </c>
      <c r="M12" s="95">
        <f>N12+O12</f>
        <v>41068.4</v>
      </c>
      <c r="N12" s="95">
        <v>0</v>
      </c>
      <c r="O12" s="95">
        <v>41068.4</v>
      </c>
      <c r="P12" s="95">
        <f>Q12+R12</f>
        <v>41068.4</v>
      </c>
      <c r="Q12" s="95">
        <v>0</v>
      </c>
      <c r="R12" s="95">
        <v>41068.4</v>
      </c>
      <c r="S12" s="95">
        <v>0</v>
      </c>
      <c r="T12" s="95">
        <v>0</v>
      </c>
      <c r="U12" s="54"/>
      <c r="V12" s="54"/>
    </row>
    <row r="13" spans="1:22" ht="19.5" customHeight="1">
      <c r="A13" s="65">
        <v>9</v>
      </c>
      <c r="B13" s="76" t="s">
        <v>13</v>
      </c>
      <c r="C13" s="91">
        <v>15000000</v>
      </c>
      <c r="D13" s="91">
        <f t="shared" si="0"/>
        <v>6396000</v>
      </c>
      <c r="E13" s="96">
        <v>1498</v>
      </c>
      <c r="F13" s="93">
        <v>2996000</v>
      </c>
      <c r="G13" s="99">
        <v>791</v>
      </c>
      <c r="H13" s="95">
        <v>1582000</v>
      </c>
      <c r="I13" s="92">
        <v>380</v>
      </c>
      <c r="J13" s="95">
        <v>1140000</v>
      </c>
      <c r="K13" s="92">
        <v>226</v>
      </c>
      <c r="L13" s="95">
        <v>678000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54"/>
      <c r="V13" s="54"/>
    </row>
    <row r="14" spans="1:22" ht="19.5" customHeight="1">
      <c r="A14" s="65">
        <v>10</v>
      </c>
      <c r="B14" s="76" t="s">
        <v>14</v>
      </c>
      <c r="C14" s="98">
        <v>8180000</v>
      </c>
      <c r="D14" s="91">
        <f t="shared" si="0"/>
        <v>3086400</v>
      </c>
      <c r="E14" s="92">
        <v>812</v>
      </c>
      <c r="F14" s="93">
        <v>1624000</v>
      </c>
      <c r="G14" s="99">
        <v>421</v>
      </c>
      <c r="H14" s="100">
        <v>829700</v>
      </c>
      <c r="I14" s="92">
        <v>148</v>
      </c>
      <c r="J14" s="100">
        <v>429600</v>
      </c>
      <c r="K14" s="92">
        <v>70</v>
      </c>
      <c r="L14" s="95">
        <v>203100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54"/>
      <c r="V14" s="54"/>
    </row>
    <row r="15" spans="1:22" ht="19.5" customHeight="1">
      <c r="A15" s="65">
        <v>11</v>
      </c>
      <c r="B15" s="76" t="s">
        <v>15</v>
      </c>
      <c r="C15" s="98">
        <v>11343420</v>
      </c>
      <c r="D15" s="91">
        <f t="shared" si="0"/>
        <v>5872995.23</v>
      </c>
      <c r="E15" s="92">
        <v>997</v>
      </c>
      <c r="F15" s="103">
        <v>2261873.96</v>
      </c>
      <c r="G15" s="99">
        <v>614</v>
      </c>
      <c r="H15" s="100">
        <v>1343852.53</v>
      </c>
      <c r="I15" s="92">
        <v>412</v>
      </c>
      <c r="J15" s="100">
        <v>1339262.46</v>
      </c>
      <c r="K15" s="92">
        <v>290</v>
      </c>
      <c r="L15" s="95">
        <v>928006.28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54"/>
      <c r="V15" s="54"/>
    </row>
    <row r="16" spans="1:22" ht="19.5" customHeight="1">
      <c r="A16" s="65">
        <v>12</v>
      </c>
      <c r="B16" s="76" t="s">
        <v>16</v>
      </c>
      <c r="C16" s="98">
        <v>25432000</v>
      </c>
      <c r="D16" s="91">
        <f t="shared" si="0"/>
        <v>9031828</v>
      </c>
      <c r="E16" s="92">
        <v>2200</v>
      </c>
      <c r="F16" s="103">
        <v>5086400</v>
      </c>
      <c r="G16" s="99">
        <v>1220</v>
      </c>
      <c r="H16" s="100">
        <v>2762840</v>
      </c>
      <c r="I16" s="92">
        <v>240</v>
      </c>
      <c r="J16" s="100">
        <v>757758</v>
      </c>
      <c r="K16" s="92">
        <v>135</v>
      </c>
      <c r="L16" s="95">
        <v>424830</v>
      </c>
      <c r="M16" s="100">
        <v>229828</v>
      </c>
      <c r="N16" s="95">
        <v>0</v>
      </c>
      <c r="O16" s="95">
        <v>229828</v>
      </c>
      <c r="P16" s="100">
        <v>0</v>
      </c>
      <c r="Q16" s="95">
        <v>0</v>
      </c>
      <c r="R16" s="95">
        <v>0</v>
      </c>
      <c r="S16" s="100">
        <v>0</v>
      </c>
      <c r="T16" s="95">
        <v>0</v>
      </c>
      <c r="U16" s="54"/>
      <c r="V16" s="54"/>
    </row>
    <row r="17" spans="1:22" ht="19.5" customHeight="1">
      <c r="A17" s="65">
        <v>13</v>
      </c>
      <c r="B17" s="76" t="s">
        <v>40</v>
      </c>
      <c r="C17" s="98">
        <v>9348800</v>
      </c>
      <c r="D17" s="91">
        <f t="shared" si="0"/>
        <v>4079582.5999999996</v>
      </c>
      <c r="E17" s="92">
        <v>799</v>
      </c>
      <c r="F17" s="103">
        <v>1867422.7999999998</v>
      </c>
      <c r="G17" s="92">
        <v>435</v>
      </c>
      <c r="H17" s="100">
        <v>1016681.9999999998</v>
      </c>
      <c r="I17" s="92">
        <v>191</v>
      </c>
      <c r="J17" s="100">
        <v>669607.8</v>
      </c>
      <c r="K17" s="92">
        <v>150</v>
      </c>
      <c r="L17" s="100">
        <v>525870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54"/>
      <c r="V17" s="54"/>
    </row>
    <row r="18" spans="1:22" ht="19.5" customHeight="1">
      <c r="A18" s="65">
        <v>14</v>
      </c>
      <c r="B18" s="76" t="s">
        <v>17</v>
      </c>
      <c r="C18" s="98">
        <v>11343420</v>
      </c>
      <c r="D18" s="91">
        <f t="shared" si="0"/>
        <v>4590681.32</v>
      </c>
      <c r="E18" s="92">
        <v>1000</v>
      </c>
      <c r="F18" s="103">
        <v>2268680</v>
      </c>
      <c r="G18" s="92">
        <v>518</v>
      </c>
      <c r="H18" s="100">
        <v>1175176.24</v>
      </c>
      <c r="I18" s="92">
        <v>236</v>
      </c>
      <c r="J18" s="100">
        <v>803115.08</v>
      </c>
      <c r="K18" s="92">
        <v>101</v>
      </c>
      <c r="L18" s="100">
        <v>343710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54"/>
      <c r="V18" s="54"/>
    </row>
    <row r="19" spans="1:22" ht="19.5" customHeight="1">
      <c r="A19" s="65">
        <v>15</v>
      </c>
      <c r="B19" s="76" t="s">
        <v>18</v>
      </c>
      <c r="C19" s="104">
        <v>13200000</v>
      </c>
      <c r="D19" s="91">
        <f t="shared" si="0"/>
        <v>5443572</v>
      </c>
      <c r="E19" s="96">
        <v>1500</v>
      </c>
      <c r="F19" s="93">
        <v>2640000</v>
      </c>
      <c r="G19" s="96">
        <v>680</v>
      </c>
      <c r="H19" s="95">
        <v>1098100</v>
      </c>
      <c r="I19" s="96">
        <v>453</v>
      </c>
      <c r="J19" s="95">
        <v>1085600</v>
      </c>
      <c r="K19" s="96">
        <v>256</v>
      </c>
      <c r="L19" s="95">
        <v>619872</v>
      </c>
      <c r="M19" s="99">
        <v>159600</v>
      </c>
      <c r="N19" s="99">
        <v>159600</v>
      </c>
      <c r="O19" s="99">
        <v>0</v>
      </c>
      <c r="P19" s="99">
        <v>0</v>
      </c>
      <c r="Q19" s="99">
        <v>0</v>
      </c>
      <c r="R19" s="99">
        <v>0</v>
      </c>
      <c r="S19" s="99">
        <v>8890</v>
      </c>
      <c r="T19" s="99">
        <v>0</v>
      </c>
      <c r="U19" s="54"/>
      <c r="V19" s="54"/>
    </row>
    <row r="20" spans="1:22" ht="19.5" customHeight="1">
      <c r="A20" s="65">
        <v>16</v>
      </c>
      <c r="B20" s="76" t="s">
        <v>19</v>
      </c>
      <c r="C20" s="98">
        <v>16948500</v>
      </c>
      <c r="D20" s="91">
        <f t="shared" si="0"/>
        <v>4492369.49</v>
      </c>
      <c r="E20" s="92">
        <v>1500</v>
      </c>
      <c r="F20" s="105">
        <v>3389700</v>
      </c>
      <c r="G20" s="99">
        <v>307</v>
      </c>
      <c r="H20" s="95">
        <v>631162.14</v>
      </c>
      <c r="I20" s="92">
        <v>113</v>
      </c>
      <c r="J20" s="100">
        <v>352020.39999999997</v>
      </c>
      <c r="K20" s="92">
        <v>39</v>
      </c>
      <c r="L20" s="95">
        <v>119486.95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5126921.25</v>
      </c>
      <c r="T20" s="95">
        <v>627094.5</v>
      </c>
      <c r="U20" s="54"/>
      <c r="V20" s="54"/>
    </row>
    <row r="21" spans="1:22" ht="19.5" customHeight="1" thickBot="1">
      <c r="A21" s="121" t="s">
        <v>172</v>
      </c>
      <c r="B21" s="121"/>
      <c r="C21" s="118">
        <f aca="true" t="shared" si="1" ref="C21:L21">SUM(C5:C20)</f>
        <v>203683016.96</v>
      </c>
      <c r="D21" s="118">
        <f t="shared" si="1"/>
        <v>79464200.2</v>
      </c>
      <c r="E21" s="113">
        <f t="shared" si="1"/>
        <v>18916</v>
      </c>
      <c r="F21" s="119">
        <f t="shared" si="1"/>
        <v>41189167.129999995</v>
      </c>
      <c r="G21" s="113">
        <f t="shared" si="1"/>
        <v>9047</v>
      </c>
      <c r="H21" s="120">
        <f t="shared" si="1"/>
        <v>18910473.63</v>
      </c>
      <c r="I21" s="113">
        <f t="shared" si="1"/>
        <v>3903</v>
      </c>
      <c r="J21" s="120">
        <f t="shared" si="1"/>
        <v>11798691.350000001</v>
      </c>
      <c r="K21" s="113">
        <f t="shared" si="1"/>
        <v>2515</v>
      </c>
      <c r="L21" s="120">
        <f t="shared" si="1"/>
        <v>7565868.09</v>
      </c>
      <c r="M21" s="120">
        <f aca="true" t="shared" si="2" ref="M21:T21">SUM(M5:M20)</f>
        <v>1863363.4399999997</v>
      </c>
      <c r="N21" s="120">
        <f t="shared" si="2"/>
        <v>1478056.94</v>
      </c>
      <c r="O21" s="120">
        <f t="shared" si="2"/>
        <v>367642.64</v>
      </c>
      <c r="P21" s="120">
        <f t="shared" si="2"/>
        <v>143492.23</v>
      </c>
      <c r="Q21" s="120">
        <f t="shared" si="2"/>
        <v>28890.67</v>
      </c>
      <c r="R21" s="120">
        <f t="shared" si="2"/>
        <v>114601.56</v>
      </c>
      <c r="S21" s="120">
        <f t="shared" si="2"/>
        <v>7441034.92</v>
      </c>
      <c r="T21" s="120">
        <f t="shared" si="2"/>
        <v>627094.5</v>
      </c>
      <c r="U21" s="56"/>
      <c r="V21" s="56"/>
    </row>
    <row r="22" ht="13.5" thickTop="1"/>
  </sheetData>
  <sheetProtection/>
  <mergeCells count="8">
    <mergeCell ref="A2:A3"/>
    <mergeCell ref="A21:B21"/>
    <mergeCell ref="S2:T2"/>
    <mergeCell ref="C2:D2"/>
    <mergeCell ref="E2:L2"/>
    <mergeCell ref="M2:O2"/>
    <mergeCell ref="P2:R2"/>
    <mergeCell ref="B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Mirosław_Brodowski</dc:creator>
  <cp:keywords/>
  <dc:description/>
  <cp:lastModifiedBy>Natasza Grodzicka</cp:lastModifiedBy>
  <cp:lastPrinted>2018-06-12T07:09:47Z</cp:lastPrinted>
  <dcterms:created xsi:type="dcterms:W3CDTF">2015-01-13T09:19:26Z</dcterms:created>
  <dcterms:modified xsi:type="dcterms:W3CDTF">2018-12-12T09:21:47Z</dcterms:modified>
  <cp:category/>
  <cp:version/>
  <cp:contentType/>
  <cp:contentStatus/>
</cp:coreProperties>
</file>